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ЦС-сервис" sheetId="1" r:id="rId1"/>
  </sheets>
  <definedNames>
    <definedName name="_xlnm.Print_Area" localSheetId="0">'ЦС-сервис'!$A$1:$Y$51</definedName>
  </definedNames>
  <calcPr calcId="124519"/>
</workbook>
</file>

<file path=xl/calcChain.xml><?xml version="1.0" encoding="utf-8"?>
<calcChain xmlns="http://schemas.openxmlformats.org/spreadsheetml/2006/main">
  <c r="N50" i="1"/>
  <c r="J50"/>
  <c r="I50"/>
  <c r="H50"/>
  <c r="G50"/>
  <c r="F50"/>
  <c r="E50"/>
  <c r="D50"/>
  <c r="C50"/>
  <c r="N47"/>
  <c r="N46"/>
  <c r="N45"/>
  <c r="N44"/>
  <c r="N43"/>
  <c r="N42"/>
  <c r="N41"/>
  <c r="N40"/>
  <c r="N36"/>
  <c r="N31"/>
  <c r="N30"/>
  <c r="N29"/>
  <c r="N28"/>
  <c r="N23"/>
  <c r="N22"/>
  <c r="N21"/>
  <c r="N20"/>
  <c r="N19"/>
  <c r="N18"/>
  <c r="N17"/>
  <c r="N16"/>
  <c r="N15"/>
  <c r="N14"/>
  <c r="N13"/>
  <c r="N12"/>
  <c r="N11"/>
  <c r="N10"/>
  <c r="N9"/>
  <c r="N8"/>
  <c r="N7"/>
  <c r="N6"/>
  <c r="N3"/>
  <c r="N2"/>
</calcChain>
</file>

<file path=xl/sharedStrings.xml><?xml version="1.0" encoding="utf-8"?>
<sst xmlns="http://schemas.openxmlformats.org/spreadsheetml/2006/main" count="98" uniqueCount="50">
  <si>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</si>
  <si>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</si>
  <si>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</si>
  <si>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</si>
  <si>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</si>
  <si>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</si>
  <si>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</si>
  <si>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</si>
  <si>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</si>
  <si>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</si>
  <si>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</si>
  <si>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</si>
  <si>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</si>
  <si>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</si>
  <si>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</si>
  <si>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</si>
  <si>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</si>
  <si>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</si>
  <si>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</si>
  <si>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</si>
  <si>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</si>
  <si>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</si>
  <si>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</si>
  <si>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Советская 14к.1</t>
  </si>
  <si>
    <t>ХВС</t>
  </si>
  <si>
    <t>ГВС</t>
  </si>
  <si>
    <t>Советская 37</t>
  </si>
  <si>
    <t>Ашхабадская 27</t>
  </si>
  <si>
    <t>Ашхабадская 27 к.1</t>
  </si>
  <si>
    <t>Ашхабадская 27 к.2</t>
  </si>
  <si>
    <t>Ашхабадская 27 к. 3</t>
  </si>
  <si>
    <t>Кирова 7</t>
  </si>
  <si>
    <t>Кирова 9</t>
  </si>
  <si>
    <t>Комсомольская 10</t>
  </si>
  <si>
    <t>Комсомольская 10 к.1</t>
  </si>
  <si>
    <t>Комсомольская 12</t>
  </si>
  <si>
    <t>Комсомольская 18\2</t>
  </si>
  <si>
    <t>Новая 2</t>
  </si>
  <si>
    <t>Комсомольская 22</t>
  </si>
  <si>
    <t>Комсомольская 26</t>
  </si>
  <si>
    <t>Ленина 19\10</t>
  </si>
  <si>
    <t>Новая 8</t>
  </si>
  <si>
    <t>Новая 10</t>
  </si>
  <si>
    <t>Парковая 6</t>
  </si>
  <si>
    <t>Парковая 8 к.1</t>
  </si>
  <si>
    <t>Парковая 8 к.2</t>
  </si>
  <si>
    <t>Парковая 8 к.3</t>
  </si>
  <si>
    <t>Советская 4 к.1</t>
  </si>
  <si>
    <t>Гагарина 38</t>
  </si>
  <si>
    <t>Гагарина 40, 42/10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</si>
</sst>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5" borderId="2" applyNumberFormat="0" applyFont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4" fillId="0" borderId="0" xfId="1" applyFont="1" applyFill="1" applyBorder="1" applyAlignment="1">
      <alignment horizontal="left" vertical="center" wrapText="1"/>
    </xf>
    <xf numFmtId="164" fontId="2" fillId="3" borderId="0" xfId="1" applyNumberFormat="1" applyFill="1" applyBorder="1"/>
    <xf numFmtId="164" fontId="2" fillId="0" borderId="0" xfId="1" applyNumberFormat="1" applyFill="1" applyBorder="1"/>
    <xf numFmtId="0" fontId="2" fillId="0" borderId="0" xfId="1" applyFill="1" applyBorder="1" applyAlignment="1">
      <alignment horizontal="left"/>
    </xf>
    <xf numFmtId="0" fontId="2" fillId="0" borderId="1" xfId="1" applyFill="1" applyBorder="1" applyAlignment="1">
      <alignment horizontal="left"/>
    </xf>
    <xf numFmtId="164" fontId="2" fillId="3" borderId="1" xfId="1" applyNumberFormat="1" applyFill="1" applyBorder="1"/>
    <xf numFmtId="164" fontId="2" fillId="0" borderId="1" xfId="1" applyNumberFormat="1" applyFill="1" applyBorder="1"/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имечание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2"/>
  <sheetViews>
    <sheetView tabSelected="1" view="pageBreakPreview" zoomScale="70" zoomScaleNormal="70" zoomScaleSheetLayoutView="70"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Z2" sqref="Z2"/>
    </sheetView>
  </sheetViews>
  <sheetFormatPr defaultRowHeight="15"/>
  <cols>
    <col min="1" max="1" width="31.7109375" style="14" customWidth="1"/>
    <col min="2" max="2" width="7.42578125" style="14" customWidth="1"/>
    <col min="3" max="3" width="17.85546875" style="15" hidden="1" customWidth="1"/>
    <col min="4" max="10" width="17.85546875" style="16" hidden="1" customWidth="1"/>
    <col min="11" max="14" width="17.85546875" style="12" hidden="1" customWidth="1"/>
    <col min="15" max="25" width="19.5703125" style="12" customWidth="1"/>
  </cols>
  <sheetData>
    <row r="1" spans="1:29" ht="33" customHeigh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</row>
    <row r="2" spans="1:29" ht="113.25" customHeight="1">
      <c r="A2" s="3" t="s">
        <v>23</v>
      </c>
      <c r="B2" s="4" t="s">
        <v>24</v>
      </c>
      <c r="C2" s="5">
        <v>1484</v>
      </c>
      <c r="D2" s="5">
        <v>1624</v>
      </c>
      <c r="E2" s="5">
        <v>1522</v>
      </c>
      <c r="F2" s="5">
        <v>1615</v>
      </c>
      <c r="G2" s="5">
        <v>1553</v>
      </c>
      <c r="H2" s="5">
        <v>1622</v>
      </c>
      <c r="I2" s="5">
        <v>1505</v>
      </c>
      <c r="J2" s="5">
        <v>1761</v>
      </c>
      <c r="K2" s="5">
        <v>1543</v>
      </c>
      <c r="L2" s="5">
        <v>1693</v>
      </c>
      <c r="M2" s="5">
        <v>1763</v>
      </c>
      <c r="N2" s="5">
        <f>796.9+901</f>
        <v>1697.9</v>
      </c>
      <c r="O2" s="5">
        <v>2075.5</v>
      </c>
      <c r="P2" s="5">
        <v>1633.4</v>
      </c>
      <c r="Q2" s="5">
        <v>1651</v>
      </c>
      <c r="R2" s="5">
        <v>1764</v>
      </c>
      <c r="S2" s="5">
        <v>1618</v>
      </c>
      <c r="T2" s="5">
        <v>1850</v>
      </c>
      <c r="U2" s="5">
        <v>1636</v>
      </c>
      <c r="V2" s="5">
        <v>1697</v>
      </c>
      <c r="W2" s="5">
        <v>2132.6999999999998</v>
      </c>
      <c r="X2" s="5">
        <v>2061.6999999999998</v>
      </c>
      <c r="Y2" s="5">
        <v>2228.56</v>
      </c>
    </row>
    <row r="3" spans="1:29" ht="113.25" customHeight="1">
      <c r="A3" s="3"/>
      <c r="B3" s="6" t="s">
        <v>25</v>
      </c>
      <c r="C3" s="7">
        <v>862</v>
      </c>
      <c r="D3" s="7">
        <v>1030</v>
      </c>
      <c r="E3" s="7">
        <v>910</v>
      </c>
      <c r="F3" s="7">
        <v>947</v>
      </c>
      <c r="G3" s="7">
        <v>808</v>
      </c>
      <c r="H3" s="7">
        <v>726</v>
      </c>
      <c r="I3" s="7">
        <v>593</v>
      </c>
      <c r="J3" s="7">
        <v>526</v>
      </c>
      <c r="K3" s="7">
        <v>711.5</v>
      </c>
      <c r="L3" s="7">
        <v>811.5</v>
      </c>
      <c r="M3" s="7">
        <v>999</v>
      </c>
      <c r="N3" s="7">
        <f>561.3+486.3</f>
        <v>1047.5999999999999</v>
      </c>
      <c r="O3" s="7">
        <v>1363.9</v>
      </c>
      <c r="P3" s="7">
        <v>1046.92</v>
      </c>
      <c r="Q3" s="7">
        <v>1026</v>
      </c>
      <c r="R3" s="7">
        <v>1108</v>
      </c>
      <c r="S3" s="7">
        <v>993</v>
      </c>
      <c r="T3" s="7">
        <v>921</v>
      </c>
      <c r="U3" s="7">
        <v>672</v>
      </c>
      <c r="V3" s="7">
        <v>661</v>
      </c>
      <c r="W3" s="7">
        <v>895.7</v>
      </c>
      <c r="X3" s="7">
        <v>1094.3</v>
      </c>
      <c r="Y3" s="7">
        <v>1016.1</v>
      </c>
    </row>
    <row r="4" spans="1:29" ht="113.25" customHeight="1">
      <c r="A4" s="3" t="s">
        <v>26</v>
      </c>
      <c r="B4" s="4" t="s">
        <v>24</v>
      </c>
      <c r="C4" s="5">
        <v>1874</v>
      </c>
      <c r="D4" s="5">
        <v>2735</v>
      </c>
      <c r="E4" s="5">
        <v>1932</v>
      </c>
      <c r="F4" s="5">
        <v>2155</v>
      </c>
      <c r="G4" s="5">
        <v>2200</v>
      </c>
      <c r="H4" s="5">
        <v>2707</v>
      </c>
      <c r="I4" s="5">
        <v>2030</v>
      </c>
      <c r="J4" s="5">
        <v>1755</v>
      </c>
      <c r="K4" s="5">
        <v>2317</v>
      </c>
      <c r="L4" s="5">
        <v>2467</v>
      </c>
      <c r="M4" s="5">
        <v>2719</v>
      </c>
      <c r="N4" s="5">
        <v>2627</v>
      </c>
      <c r="O4" s="5">
        <v>2850</v>
      </c>
      <c r="P4" s="5">
        <v>2217</v>
      </c>
      <c r="Q4" s="5">
        <v>2348</v>
      </c>
      <c r="R4" s="5">
        <v>2382</v>
      </c>
      <c r="S4" s="5">
        <v>2916</v>
      </c>
      <c r="T4" s="5">
        <v>2568</v>
      </c>
      <c r="U4" s="5">
        <v>2205</v>
      </c>
      <c r="V4" s="5">
        <v>2155</v>
      </c>
      <c r="W4" s="5">
        <v>2492</v>
      </c>
      <c r="X4" s="5">
        <v>2562</v>
      </c>
      <c r="Y4" s="5">
        <v>2438</v>
      </c>
    </row>
    <row r="5" spans="1:29" ht="113.25" customHeight="1">
      <c r="A5" s="3"/>
      <c r="B5" s="6" t="s">
        <v>25</v>
      </c>
      <c r="C5" s="7">
        <v>1384</v>
      </c>
      <c r="D5" s="7">
        <v>1106.5999999999999</v>
      </c>
      <c r="E5" s="7">
        <v>1106</v>
      </c>
      <c r="F5" s="7">
        <v>1363</v>
      </c>
      <c r="G5" s="7">
        <v>1212</v>
      </c>
      <c r="H5" s="7">
        <v>953</v>
      </c>
      <c r="I5" s="7">
        <v>584.20000000000005</v>
      </c>
      <c r="J5" s="7">
        <v>910.35</v>
      </c>
      <c r="K5" s="7">
        <v>778.5</v>
      </c>
      <c r="L5" s="7">
        <v>878.5</v>
      </c>
      <c r="M5" s="7">
        <v>891</v>
      </c>
      <c r="N5" s="7">
        <v>938.6</v>
      </c>
      <c r="O5" s="7">
        <v>1387</v>
      </c>
      <c r="P5" s="7">
        <v>1020.83</v>
      </c>
      <c r="Q5" s="7">
        <v>945</v>
      </c>
      <c r="R5" s="7">
        <v>942</v>
      </c>
      <c r="S5" s="7">
        <v>682</v>
      </c>
      <c r="T5" s="7">
        <v>512</v>
      </c>
      <c r="U5" s="7">
        <v>209</v>
      </c>
      <c r="V5" s="7">
        <v>522</v>
      </c>
      <c r="W5" s="7">
        <v>789.1</v>
      </c>
      <c r="X5" s="7">
        <v>863.9</v>
      </c>
      <c r="Y5" s="7">
        <v>1001.4</v>
      </c>
    </row>
    <row r="6" spans="1:29" ht="113.25" customHeight="1">
      <c r="A6" s="3" t="s">
        <v>27</v>
      </c>
      <c r="B6" s="4" t="s">
        <v>24</v>
      </c>
      <c r="C6" s="5">
        <v>1991</v>
      </c>
      <c r="D6" s="5">
        <v>1879</v>
      </c>
      <c r="E6" s="5">
        <v>1373</v>
      </c>
      <c r="F6" s="5">
        <v>1706</v>
      </c>
      <c r="G6" s="5">
        <v>1834</v>
      </c>
      <c r="H6" s="5">
        <v>1696</v>
      </c>
      <c r="I6" s="5">
        <v>1239</v>
      </c>
      <c r="J6" s="5">
        <v>1185</v>
      </c>
      <c r="K6" s="5">
        <v>874</v>
      </c>
      <c r="L6" s="5">
        <v>1024</v>
      </c>
      <c r="M6" s="5">
        <v>1384</v>
      </c>
      <c r="N6" s="5">
        <f>618+720</f>
        <v>1338</v>
      </c>
      <c r="O6" s="5">
        <v>1310</v>
      </c>
      <c r="P6" s="5">
        <v>1868</v>
      </c>
      <c r="Q6" s="5">
        <v>1157</v>
      </c>
      <c r="R6" s="5">
        <v>1385</v>
      </c>
      <c r="S6" s="5">
        <v>1186</v>
      </c>
      <c r="T6" s="5">
        <v>1211</v>
      </c>
      <c r="U6" s="5">
        <v>1104</v>
      </c>
      <c r="V6" s="5">
        <v>943</v>
      </c>
      <c r="W6" s="5">
        <v>1252</v>
      </c>
      <c r="X6" s="5">
        <v>1309</v>
      </c>
      <c r="Y6" s="5">
        <v>1099</v>
      </c>
      <c r="AC6" s="8"/>
    </row>
    <row r="7" spans="1:29" ht="113.25" customHeight="1">
      <c r="A7" s="3"/>
      <c r="B7" s="6" t="s">
        <v>25</v>
      </c>
      <c r="C7" s="7">
        <v>995</v>
      </c>
      <c r="D7" s="7">
        <v>939</v>
      </c>
      <c r="E7" s="7">
        <v>686</v>
      </c>
      <c r="F7" s="7">
        <v>853</v>
      </c>
      <c r="G7" s="7">
        <v>917</v>
      </c>
      <c r="H7" s="7">
        <v>848</v>
      </c>
      <c r="I7" s="7">
        <v>619</v>
      </c>
      <c r="J7" s="7">
        <v>592</v>
      </c>
      <c r="K7" s="7">
        <v>424.5</v>
      </c>
      <c r="L7" s="7">
        <v>524.5</v>
      </c>
      <c r="M7" s="7">
        <v>692</v>
      </c>
      <c r="N7" s="7">
        <f>388+411</f>
        <v>799</v>
      </c>
      <c r="O7" s="7">
        <v>930</v>
      </c>
      <c r="P7" s="7">
        <v>789</v>
      </c>
      <c r="Q7" s="7">
        <v>773</v>
      </c>
      <c r="R7" s="7">
        <v>864</v>
      </c>
      <c r="S7" s="7">
        <v>673</v>
      </c>
      <c r="T7" s="7">
        <v>603</v>
      </c>
      <c r="U7" s="7">
        <v>393</v>
      </c>
      <c r="V7" s="7">
        <v>398</v>
      </c>
      <c r="W7" s="7">
        <v>533</v>
      </c>
      <c r="X7" s="7">
        <v>673</v>
      </c>
      <c r="Y7" s="7">
        <v>669</v>
      </c>
    </row>
    <row r="8" spans="1:29" ht="113.25" customHeight="1">
      <c r="A8" s="3" t="s">
        <v>28</v>
      </c>
      <c r="B8" s="4" t="s">
        <v>24</v>
      </c>
      <c r="C8" s="5">
        <v>1002</v>
      </c>
      <c r="D8" s="5">
        <v>1018</v>
      </c>
      <c r="E8" s="5">
        <v>710</v>
      </c>
      <c r="F8" s="5">
        <v>887</v>
      </c>
      <c r="G8" s="5">
        <v>971</v>
      </c>
      <c r="H8" s="5">
        <v>806</v>
      </c>
      <c r="I8" s="5">
        <v>710</v>
      </c>
      <c r="J8" s="5">
        <v>666</v>
      </c>
      <c r="K8" s="5">
        <v>658</v>
      </c>
      <c r="L8" s="5">
        <v>808</v>
      </c>
      <c r="M8" s="5">
        <v>988</v>
      </c>
      <c r="N8" s="5">
        <f>376+550</f>
        <v>926</v>
      </c>
      <c r="O8" s="5">
        <v>916</v>
      </c>
      <c r="P8" s="5">
        <v>1289</v>
      </c>
      <c r="Q8" s="5">
        <v>791</v>
      </c>
      <c r="R8" s="5">
        <v>938</v>
      </c>
      <c r="S8" s="5">
        <v>828</v>
      </c>
      <c r="T8" s="5">
        <v>862</v>
      </c>
      <c r="U8" s="5">
        <v>767</v>
      </c>
      <c r="V8" s="5">
        <v>666</v>
      </c>
      <c r="W8" s="5">
        <v>952</v>
      </c>
      <c r="X8" s="5">
        <v>910</v>
      </c>
      <c r="Y8" s="5">
        <v>832</v>
      </c>
    </row>
    <row r="9" spans="1:29" ht="113.25" customHeight="1">
      <c r="A9" s="3"/>
      <c r="B9" s="6" t="s">
        <v>25</v>
      </c>
      <c r="C9" s="7">
        <v>501</v>
      </c>
      <c r="D9" s="7">
        <v>509</v>
      </c>
      <c r="E9" s="7">
        <v>355</v>
      </c>
      <c r="F9" s="7">
        <v>443</v>
      </c>
      <c r="G9" s="7">
        <v>485</v>
      </c>
      <c r="H9" s="7">
        <v>403</v>
      </c>
      <c r="I9" s="7">
        <v>355</v>
      </c>
      <c r="J9" s="7">
        <v>333</v>
      </c>
      <c r="K9" s="7">
        <v>316</v>
      </c>
      <c r="L9" s="7">
        <v>416</v>
      </c>
      <c r="M9" s="7">
        <v>494</v>
      </c>
      <c r="N9" s="7">
        <f>236+390</f>
        <v>626</v>
      </c>
      <c r="O9" s="7">
        <v>660</v>
      </c>
      <c r="P9" s="7">
        <v>553</v>
      </c>
      <c r="Q9" s="7">
        <v>511</v>
      </c>
      <c r="R9" s="7">
        <v>543</v>
      </c>
      <c r="S9" s="7">
        <v>446</v>
      </c>
      <c r="T9" s="7">
        <v>368</v>
      </c>
      <c r="U9" s="7">
        <v>253</v>
      </c>
      <c r="V9" s="7">
        <v>280</v>
      </c>
      <c r="W9" s="7">
        <v>354</v>
      </c>
      <c r="X9" s="7">
        <v>529</v>
      </c>
      <c r="Y9" s="7">
        <v>457</v>
      </c>
    </row>
    <row r="10" spans="1:29" ht="113.25" customHeight="1">
      <c r="A10" s="3" t="s">
        <v>29</v>
      </c>
      <c r="B10" s="4" t="s">
        <v>24</v>
      </c>
      <c r="C10" s="5">
        <v>1130</v>
      </c>
      <c r="D10" s="5">
        <v>1109</v>
      </c>
      <c r="E10" s="5">
        <v>818</v>
      </c>
      <c r="F10" s="5">
        <v>1050</v>
      </c>
      <c r="G10" s="5">
        <v>1082</v>
      </c>
      <c r="H10" s="5">
        <v>964</v>
      </c>
      <c r="I10" s="5">
        <v>811</v>
      </c>
      <c r="J10" s="5">
        <v>790</v>
      </c>
      <c r="K10" s="5">
        <v>791</v>
      </c>
      <c r="L10" s="5">
        <v>941</v>
      </c>
      <c r="M10" s="5">
        <v>1045</v>
      </c>
      <c r="N10" s="5">
        <f>443+644</f>
        <v>1087</v>
      </c>
      <c r="O10" s="5">
        <v>1054</v>
      </c>
      <c r="P10" s="5">
        <v>1432</v>
      </c>
      <c r="Q10" s="5">
        <v>894</v>
      </c>
      <c r="R10" s="5">
        <v>1016</v>
      </c>
      <c r="S10" s="5">
        <v>933</v>
      </c>
      <c r="T10" s="5">
        <v>908</v>
      </c>
      <c r="U10" s="5">
        <v>833</v>
      </c>
      <c r="V10" s="5">
        <v>736</v>
      </c>
      <c r="W10" s="5">
        <v>993</v>
      </c>
      <c r="X10" s="5">
        <v>937</v>
      </c>
      <c r="Y10" s="5">
        <v>819</v>
      </c>
    </row>
    <row r="11" spans="1:29" ht="113.25" customHeight="1">
      <c r="A11" s="3"/>
      <c r="B11" s="6" t="s">
        <v>25</v>
      </c>
      <c r="C11" s="7">
        <v>565</v>
      </c>
      <c r="D11" s="7">
        <v>555</v>
      </c>
      <c r="E11" s="7">
        <v>409</v>
      </c>
      <c r="F11" s="7">
        <v>524</v>
      </c>
      <c r="G11" s="7">
        <v>541</v>
      </c>
      <c r="H11" s="7">
        <v>481</v>
      </c>
      <c r="I11" s="7">
        <v>405</v>
      </c>
      <c r="J11" s="7">
        <v>395</v>
      </c>
      <c r="K11" s="7">
        <v>383</v>
      </c>
      <c r="L11" s="7">
        <v>483</v>
      </c>
      <c r="M11" s="7">
        <v>522</v>
      </c>
      <c r="N11" s="7">
        <f>255+371</f>
        <v>626</v>
      </c>
      <c r="O11" s="7">
        <v>736</v>
      </c>
      <c r="P11" s="7">
        <v>622</v>
      </c>
      <c r="Q11" s="7">
        <v>554</v>
      </c>
      <c r="R11" s="7">
        <v>615</v>
      </c>
      <c r="S11" s="7">
        <v>492</v>
      </c>
      <c r="T11" s="7">
        <v>402</v>
      </c>
      <c r="U11" s="7">
        <v>284</v>
      </c>
      <c r="V11" s="7">
        <v>306</v>
      </c>
      <c r="W11" s="7">
        <v>362</v>
      </c>
      <c r="X11" s="7">
        <v>543</v>
      </c>
      <c r="Y11" s="7">
        <v>454</v>
      </c>
    </row>
    <row r="12" spans="1:29" ht="113.25" customHeight="1">
      <c r="A12" s="3" t="s">
        <v>30</v>
      </c>
      <c r="B12" s="4" t="s">
        <v>24</v>
      </c>
      <c r="C12" s="5">
        <v>1039</v>
      </c>
      <c r="D12" s="5">
        <v>1012</v>
      </c>
      <c r="E12" s="5">
        <v>705</v>
      </c>
      <c r="F12" s="5">
        <v>898</v>
      </c>
      <c r="G12" s="5">
        <v>1084</v>
      </c>
      <c r="H12" s="5">
        <v>982</v>
      </c>
      <c r="I12" s="5">
        <v>856</v>
      </c>
      <c r="J12" s="5">
        <v>778</v>
      </c>
      <c r="K12" s="5">
        <v>708</v>
      </c>
      <c r="L12" s="5">
        <v>858</v>
      </c>
      <c r="M12" s="5">
        <v>1014</v>
      </c>
      <c r="N12" s="5">
        <f>486+511</f>
        <v>997</v>
      </c>
      <c r="O12" s="5">
        <v>1006</v>
      </c>
      <c r="P12" s="5">
        <v>1390</v>
      </c>
      <c r="Q12" s="5">
        <v>840</v>
      </c>
      <c r="R12" s="5">
        <v>983</v>
      </c>
      <c r="S12" s="5">
        <v>885</v>
      </c>
      <c r="T12" s="5">
        <v>890</v>
      </c>
      <c r="U12" s="5">
        <v>777</v>
      </c>
      <c r="V12" s="5">
        <v>705</v>
      </c>
      <c r="W12" s="5">
        <v>890</v>
      </c>
      <c r="X12" s="5">
        <v>931</v>
      </c>
      <c r="Y12" s="5">
        <v>770</v>
      </c>
    </row>
    <row r="13" spans="1:29" ht="113.25" customHeight="1">
      <c r="A13" s="3"/>
      <c r="B13" s="6" t="s">
        <v>25</v>
      </c>
      <c r="C13" s="7">
        <v>519</v>
      </c>
      <c r="D13" s="7">
        <v>506</v>
      </c>
      <c r="E13" s="7">
        <v>352</v>
      </c>
      <c r="F13" s="7">
        <v>449</v>
      </c>
      <c r="G13" s="7">
        <v>542</v>
      </c>
      <c r="H13" s="7">
        <v>491</v>
      </c>
      <c r="I13" s="7">
        <v>428</v>
      </c>
      <c r="J13" s="7">
        <v>389</v>
      </c>
      <c r="K13" s="7">
        <v>341.5</v>
      </c>
      <c r="L13" s="7">
        <v>441.5</v>
      </c>
      <c r="M13" s="7">
        <v>507</v>
      </c>
      <c r="N13" s="7">
        <f>282+279</f>
        <v>561</v>
      </c>
      <c r="O13" s="7">
        <v>691</v>
      </c>
      <c r="P13" s="7">
        <v>567</v>
      </c>
      <c r="Q13" s="7">
        <v>509</v>
      </c>
      <c r="R13" s="7">
        <v>547</v>
      </c>
      <c r="S13" s="7">
        <v>446</v>
      </c>
      <c r="T13" s="7">
        <v>390</v>
      </c>
      <c r="U13" s="7">
        <v>268</v>
      </c>
      <c r="V13" s="7">
        <v>252</v>
      </c>
      <c r="W13" s="7">
        <v>386</v>
      </c>
      <c r="X13" s="7">
        <v>491</v>
      </c>
      <c r="Y13" s="7">
        <v>398</v>
      </c>
    </row>
    <row r="14" spans="1:29" ht="113.25" customHeight="1">
      <c r="A14" s="3" t="s">
        <v>31</v>
      </c>
      <c r="B14" s="4" t="s">
        <v>24</v>
      </c>
      <c r="C14" s="5">
        <v>4574</v>
      </c>
      <c r="D14" s="5">
        <v>4800</v>
      </c>
      <c r="E14" s="5">
        <v>3200</v>
      </c>
      <c r="F14" s="5">
        <v>4196</v>
      </c>
      <c r="G14" s="5">
        <v>4260</v>
      </c>
      <c r="H14" s="5">
        <v>4534</v>
      </c>
      <c r="I14" s="5">
        <v>2820</v>
      </c>
      <c r="J14" s="5">
        <v>3073</v>
      </c>
      <c r="K14" s="5">
        <v>3897</v>
      </c>
      <c r="L14" s="5">
        <v>4047</v>
      </c>
      <c r="M14" s="5">
        <v>4206</v>
      </c>
      <c r="N14" s="5">
        <f>528+3516</f>
        <v>4044</v>
      </c>
      <c r="O14" s="5">
        <v>5455.3</v>
      </c>
      <c r="P14" s="5">
        <v>5900</v>
      </c>
      <c r="Q14" s="5">
        <v>3323</v>
      </c>
      <c r="R14" s="5">
        <v>3450</v>
      </c>
      <c r="S14" s="5">
        <v>3835</v>
      </c>
      <c r="T14" s="5">
        <v>4237</v>
      </c>
      <c r="U14" s="5">
        <v>4629</v>
      </c>
      <c r="V14" s="5">
        <v>3836</v>
      </c>
      <c r="W14" s="5">
        <v>3706</v>
      </c>
      <c r="X14" s="5">
        <v>3763</v>
      </c>
      <c r="Y14" s="5">
        <v>3438</v>
      </c>
    </row>
    <row r="15" spans="1:29" ht="113.25" customHeight="1">
      <c r="A15" s="3"/>
      <c r="B15" s="6" t="s">
        <v>25</v>
      </c>
      <c r="C15" s="7">
        <v>2287</v>
      </c>
      <c r="D15" s="7">
        <v>2400</v>
      </c>
      <c r="E15" s="7">
        <v>1600</v>
      </c>
      <c r="F15" s="7">
        <v>2098</v>
      </c>
      <c r="G15" s="7">
        <v>2130</v>
      </c>
      <c r="H15" s="7">
        <v>2267</v>
      </c>
      <c r="I15" s="7">
        <v>1410</v>
      </c>
      <c r="J15" s="7">
        <v>1536</v>
      </c>
      <c r="K15" s="7">
        <v>1936</v>
      </c>
      <c r="L15" s="7">
        <v>2036</v>
      </c>
      <c r="M15" s="7">
        <v>2103</v>
      </c>
      <c r="N15" s="7">
        <f>264+1758</f>
        <v>2022</v>
      </c>
      <c r="O15" s="7">
        <v>2727.7</v>
      </c>
      <c r="P15" s="7">
        <v>2848</v>
      </c>
      <c r="Q15" s="7">
        <v>2582</v>
      </c>
      <c r="R15" s="7">
        <v>2410</v>
      </c>
      <c r="S15" s="7">
        <v>2499</v>
      </c>
      <c r="T15" s="7">
        <v>2314</v>
      </c>
      <c r="U15" s="7">
        <v>1715</v>
      </c>
      <c r="V15" s="7">
        <v>1375</v>
      </c>
      <c r="W15" s="7">
        <v>2389</v>
      </c>
      <c r="X15" s="7">
        <v>3105</v>
      </c>
      <c r="Y15" s="7">
        <v>2713</v>
      </c>
    </row>
    <row r="16" spans="1:29" ht="113.25" customHeight="1">
      <c r="A16" s="3" t="s">
        <v>32</v>
      </c>
      <c r="B16" s="4" t="s">
        <v>24</v>
      </c>
      <c r="C16" s="5">
        <v>1627</v>
      </c>
      <c r="D16" s="5">
        <v>2108</v>
      </c>
      <c r="E16" s="5">
        <v>1808</v>
      </c>
      <c r="F16" s="5">
        <v>1760</v>
      </c>
      <c r="G16" s="5">
        <v>1968</v>
      </c>
      <c r="H16" s="5">
        <v>2014</v>
      </c>
      <c r="I16" s="5">
        <v>1181</v>
      </c>
      <c r="J16" s="5">
        <v>1260</v>
      </c>
      <c r="K16" s="5">
        <v>1426.5</v>
      </c>
      <c r="L16" s="5">
        <v>1576.5</v>
      </c>
      <c r="M16" s="5">
        <v>1672</v>
      </c>
      <c r="N16" s="5">
        <f>1006.7+968</f>
        <v>1974.7</v>
      </c>
      <c r="O16" s="5">
        <v>1900</v>
      </c>
      <c r="P16" s="5">
        <v>2487</v>
      </c>
      <c r="Q16" s="5">
        <v>1429</v>
      </c>
      <c r="R16" s="5">
        <v>1451</v>
      </c>
      <c r="S16" s="5">
        <v>1607</v>
      </c>
      <c r="T16" s="5">
        <v>1688</v>
      </c>
      <c r="U16" s="5">
        <v>1550</v>
      </c>
      <c r="V16" s="5">
        <v>1431</v>
      </c>
      <c r="W16" s="5">
        <v>1664</v>
      </c>
      <c r="X16" s="5">
        <v>1665</v>
      </c>
      <c r="Y16" s="5">
        <v>1567</v>
      </c>
    </row>
    <row r="17" spans="1:25" ht="113.25" customHeight="1">
      <c r="A17" s="3"/>
      <c r="B17" s="6" t="s">
        <v>25</v>
      </c>
      <c r="C17" s="7">
        <v>813</v>
      </c>
      <c r="D17" s="7">
        <v>1054</v>
      </c>
      <c r="E17" s="7">
        <v>904</v>
      </c>
      <c r="F17" s="7">
        <v>880</v>
      </c>
      <c r="G17" s="7">
        <v>984</v>
      </c>
      <c r="H17" s="7">
        <v>1007</v>
      </c>
      <c r="I17" s="7">
        <v>590</v>
      </c>
      <c r="J17" s="7">
        <v>630</v>
      </c>
      <c r="K17" s="7">
        <v>700.5</v>
      </c>
      <c r="L17" s="7">
        <v>800.5</v>
      </c>
      <c r="M17" s="7">
        <v>836</v>
      </c>
      <c r="N17" s="7">
        <f>503.3+484</f>
        <v>987.3</v>
      </c>
      <c r="O17" s="7">
        <v>979</v>
      </c>
      <c r="P17" s="7">
        <v>1139</v>
      </c>
      <c r="Q17" s="7">
        <v>1086</v>
      </c>
      <c r="R17" s="7">
        <v>1013</v>
      </c>
      <c r="S17" s="7">
        <v>1033</v>
      </c>
      <c r="T17" s="7">
        <v>949</v>
      </c>
      <c r="U17" s="7">
        <v>714</v>
      </c>
      <c r="V17" s="7">
        <v>565</v>
      </c>
      <c r="W17" s="7">
        <v>877</v>
      </c>
      <c r="X17" s="7">
        <v>1106</v>
      </c>
      <c r="Y17" s="7">
        <v>1002</v>
      </c>
    </row>
    <row r="18" spans="1:25" ht="113.25" customHeight="1">
      <c r="A18" s="3" t="s">
        <v>33</v>
      </c>
      <c r="B18" s="4" t="s">
        <v>24</v>
      </c>
      <c r="C18" s="5">
        <v>2554</v>
      </c>
      <c r="D18" s="5">
        <v>2185</v>
      </c>
      <c r="E18" s="5">
        <v>2285</v>
      </c>
      <c r="F18" s="5">
        <v>2348</v>
      </c>
      <c r="G18" s="5">
        <v>2480</v>
      </c>
      <c r="H18" s="5">
        <v>2436</v>
      </c>
      <c r="I18" s="5">
        <v>1854</v>
      </c>
      <c r="J18" s="5">
        <v>1656</v>
      </c>
      <c r="K18" s="5">
        <v>1950.5</v>
      </c>
      <c r="L18" s="5">
        <v>2100.5</v>
      </c>
      <c r="M18" s="5">
        <v>2198</v>
      </c>
      <c r="N18" s="5">
        <f>992+1330</f>
        <v>2322</v>
      </c>
      <c r="O18" s="5">
        <v>2530</v>
      </c>
      <c r="P18" s="5">
        <v>2901</v>
      </c>
      <c r="Q18" s="5">
        <v>2160</v>
      </c>
      <c r="R18" s="5">
        <v>2351</v>
      </c>
      <c r="S18" s="5">
        <v>2003</v>
      </c>
      <c r="T18" s="5">
        <v>2065</v>
      </c>
      <c r="U18" s="5">
        <v>1831</v>
      </c>
      <c r="V18" s="5">
        <v>1985</v>
      </c>
      <c r="W18" s="5">
        <v>2166</v>
      </c>
      <c r="X18" s="5">
        <v>2200</v>
      </c>
      <c r="Y18" s="5">
        <v>1995</v>
      </c>
    </row>
    <row r="19" spans="1:25" ht="113.25" customHeight="1">
      <c r="A19" s="3"/>
      <c r="B19" s="6" t="s">
        <v>25</v>
      </c>
      <c r="C19" s="7">
        <v>1277</v>
      </c>
      <c r="D19" s="7">
        <v>1092</v>
      </c>
      <c r="E19" s="7">
        <v>1141</v>
      </c>
      <c r="F19" s="7">
        <v>1174</v>
      </c>
      <c r="G19" s="7">
        <v>1240</v>
      </c>
      <c r="H19" s="7">
        <v>1218</v>
      </c>
      <c r="I19" s="7">
        <v>927</v>
      </c>
      <c r="J19" s="7">
        <v>828</v>
      </c>
      <c r="K19" s="7">
        <v>962.5</v>
      </c>
      <c r="L19" s="7">
        <v>1062.5</v>
      </c>
      <c r="M19" s="7">
        <v>1099</v>
      </c>
      <c r="N19" s="7">
        <f>496+665</f>
        <v>1161</v>
      </c>
      <c r="O19" s="7">
        <v>1175</v>
      </c>
      <c r="P19" s="7">
        <v>847</v>
      </c>
      <c r="Q19" s="7">
        <v>782</v>
      </c>
      <c r="R19" s="7">
        <v>823</v>
      </c>
      <c r="S19" s="7">
        <v>1118</v>
      </c>
      <c r="T19" s="7">
        <v>1045</v>
      </c>
      <c r="U19" s="7">
        <v>850</v>
      </c>
      <c r="V19" s="7">
        <v>499</v>
      </c>
      <c r="W19" s="7">
        <v>826</v>
      </c>
      <c r="X19" s="7">
        <v>900</v>
      </c>
      <c r="Y19" s="7">
        <v>722</v>
      </c>
    </row>
    <row r="20" spans="1:25" ht="113.25" customHeight="1">
      <c r="A20" s="3" t="s">
        <v>34</v>
      </c>
      <c r="B20" s="4" t="s">
        <v>24</v>
      </c>
      <c r="C20" s="5">
        <v>2514</v>
      </c>
      <c r="D20" s="5">
        <v>1974</v>
      </c>
      <c r="E20" s="5">
        <v>2170</v>
      </c>
      <c r="F20" s="5">
        <v>2200</v>
      </c>
      <c r="G20" s="5">
        <v>2443</v>
      </c>
      <c r="H20" s="5">
        <v>2395</v>
      </c>
      <c r="I20" s="5">
        <v>1780</v>
      </c>
      <c r="J20" s="5">
        <v>1603</v>
      </c>
      <c r="K20" s="5">
        <v>2067.5</v>
      </c>
      <c r="L20" s="5">
        <v>2217.5</v>
      </c>
      <c r="M20" s="5">
        <v>2297</v>
      </c>
      <c r="N20" s="5">
        <f>1066.7+1412.7</f>
        <v>2479.4</v>
      </c>
      <c r="O20" s="5">
        <v>2638</v>
      </c>
      <c r="P20" s="5">
        <v>2946</v>
      </c>
      <c r="Q20" s="5">
        <v>2385</v>
      </c>
      <c r="R20" s="5">
        <v>2561</v>
      </c>
      <c r="S20" s="5">
        <v>2615</v>
      </c>
      <c r="T20" s="5">
        <v>2721</v>
      </c>
      <c r="U20" s="5">
        <v>2281</v>
      </c>
      <c r="V20" s="5">
        <v>2138</v>
      </c>
      <c r="W20" s="5">
        <v>2983</v>
      </c>
      <c r="X20" s="5">
        <v>3169</v>
      </c>
      <c r="Y20" s="5">
        <v>2624</v>
      </c>
    </row>
    <row r="21" spans="1:25" ht="113.25" customHeight="1">
      <c r="A21" s="3"/>
      <c r="B21" s="6" t="s">
        <v>25</v>
      </c>
      <c r="C21" s="7">
        <v>1257</v>
      </c>
      <c r="D21" s="7">
        <v>987</v>
      </c>
      <c r="E21" s="7">
        <v>1085</v>
      </c>
      <c r="F21" s="7">
        <v>1100</v>
      </c>
      <c r="G21" s="7">
        <v>1221</v>
      </c>
      <c r="H21" s="7">
        <v>1197</v>
      </c>
      <c r="I21" s="7">
        <v>890</v>
      </c>
      <c r="J21" s="7">
        <v>801</v>
      </c>
      <c r="K21" s="7">
        <v>1021</v>
      </c>
      <c r="L21" s="7">
        <v>1121</v>
      </c>
      <c r="M21" s="7">
        <v>1148</v>
      </c>
      <c r="N21" s="7">
        <f>533.3+706.3</f>
        <v>1239.5999999999999</v>
      </c>
      <c r="O21" s="7">
        <v>1268</v>
      </c>
      <c r="P21" s="7">
        <v>1157</v>
      </c>
      <c r="Q21" s="7">
        <v>564</v>
      </c>
      <c r="R21" s="7">
        <v>744</v>
      </c>
      <c r="S21" s="7">
        <v>682</v>
      </c>
      <c r="T21" s="7">
        <v>537</v>
      </c>
      <c r="U21" s="7">
        <v>304</v>
      </c>
      <c r="V21" s="7">
        <v>352</v>
      </c>
      <c r="W21" s="7">
        <v>297</v>
      </c>
      <c r="X21" s="7">
        <v>686</v>
      </c>
      <c r="Y21" s="7">
        <v>608</v>
      </c>
    </row>
    <row r="22" spans="1:25" ht="113.25" customHeight="1">
      <c r="A22" s="3" t="s">
        <v>35</v>
      </c>
      <c r="B22" s="4" t="s">
        <v>24</v>
      </c>
      <c r="C22" s="5">
        <v>2394</v>
      </c>
      <c r="D22" s="5">
        <v>2138</v>
      </c>
      <c r="E22" s="5">
        <v>2180</v>
      </c>
      <c r="F22" s="5">
        <v>2242</v>
      </c>
      <c r="G22" s="5">
        <v>2478</v>
      </c>
      <c r="H22" s="5">
        <v>2352</v>
      </c>
      <c r="I22" s="5">
        <v>1718</v>
      </c>
      <c r="J22" s="5">
        <v>1553</v>
      </c>
      <c r="K22" s="5">
        <v>1992</v>
      </c>
      <c r="L22" s="5">
        <v>2142</v>
      </c>
      <c r="M22" s="5">
        <v>2494</v>
      </c>
      <c r="N22" s="5">
        <f>1556+1292.7</f>
        <v>2848.7</v>
      </c>
      <c r="O22" s="5">
        <v>2335</v>
      </c>
      <c r="P22" s="5">
        <v>3138</v>
      </c>
      <c r="Q22" s="5">
        <v>1848</v>
      </c>
      <c r="R22" s="5">
        <v>1912</v>
      </c>
      <c r="S22" s="5">
        <v>1893</v>
      </c>
      <c r="T22" s="5">
        <v>1912</v>
      </c>
      <c r="U22" s="5">
        <v>1720</v>
      </c>
      <c r="V22" s="5">
        <v>1568</v>
      </c>
      <c r="W22" s="5">
        <v>1880</v>
      </c>
      <c r="X22" s="5">
        <v>1864</v>
      </c>
      <c r="Y22" s="5">
        <v>1495</v>
      </c>
    </row>
    <row r="23" spans="1:25" ht="113.25" customHeight="1">
      <c r="A23" s="3"/>
      <c r="B23" s="6" t="s">
        <v>25</v>
      </c>
      <c r="C23" s="7">
        <v>1197</v>
      </c>
      <c r="D23" s="7">
        <v>1069</v>
      </c>
      <c r="E23" s="7">
        <v>1090</v>
      </c>
      <c r="F23" s="7">
        <v>1121</v>
      </c>
      <c r="G23" s="7">
        <v>1239</v>
      </c>
      <c r="H23" s="7">
        <v>1176</v>
      </c>
      <c r="I23" s="7">
        <v>859</v>
      </c>
      <c r="J23" s="7">
        <v>777</v>
      </c>
      <c r="K23" s="7">
        <v>983.5</v>
      </c>
      <c r="L23" s="7">
        <v>1083.5</v>
      </c>
      <c r="M23" s="7">
        <v>1247</v>
      </c>
      <c r="N23" s="7">
        <f>778+646.3</f>
        <v>1424.3</v>
      </c>
      <c r="O23" s="7">
        <v>1168</v>
      </c>
      <c r="P23" s="7">
        <v>1288</v>
      </c>
      <c r="Q23" s="7">
        <v>1265</v>
      </c>
      <c r="R23" s="7">
        <v>1259</v>
      </c>
      <c r="S23" s="7">
        <v>1393</v>
      </c>
      <c r="T23" s="7">
        <v>1238</v>
      </c>
      <c r="U23" s="7">
        <v>933</v>
      </c>
      <c r="V23" s="7">
        <v>657</v>
      </c>
      <c r="W23" s="7">
        <v>891</v>
      </c>
      <c r="X23" s="7">
        <v>1119</v>
      </c>
      <c r="Y23" s="7">
        <v>933</v>
      </c>
    </row>
    <row r="24" spans="1:25" ht="113.25" customHeight="1">
      <c r="A24" s="3" t="s">
        <v>36</v>
      </c>
      <c r="B24" s="4" t="s">
        <v>24</v>
      </c>
      <c r="C24" s="5">
        <v>3746</v>
      </c>
      <c r="D24" s="5">
        <v>3194</v>
      </c>
      <c r="E24" s="5">
        <v>3887</v>
      </c>
      <c r="F24" s="5">
        <v>4521</v>
      </c>
      <c r="G24" s="5">
        <v>3424</v>
      </c>
      <c r="H24" s="5">
        <v>4337</v>
      </c>
      <c r="I24" s="5">
        <v>3388</v>
      </c>
      <c r="J24" s="5">
        <v>3036</v>
      </c>
      <c r="K24" s="5">
        <v>3698.5</v>
      </c>
      <c r="L24" s="5">
        <v>3848.5</v>
      </c>
      <c r="M24" s="5">
        <v>3973</v>
      </c>
      <c r="N24" s="5">
        <v>3770</v>
      </c>
      <c r="O24" s="5">
        <v>4078</v>
      </c>
      <c r="P24" s="5">
        <v>3394</v>
      </c>
      <c r="Q24" s="5">
        <v>3524</v>
      </c>
      <c r="R24" s="5">
        <v>3854</v>
      </c>
      <c r="S24" s="5">
        <v>3749</v>
      </c>
      <c r="T24" s="5">
        <v>3597</v>
      </c>
      <c r="U24" s="5">
        <v>3109</v>
      </c>
      <c r="V24" s="5">
        <v>2816</v>
      </c>
      <c r="W24" s="5">
        <v>3773</v>
      </c>
      <c r="X24" s="5">
        <v>3690</v>
      </c>
      <c r="Y24" s="5">
        <v>3187</v>
      </c>
    </row>
    <row r="25" spans="1:25" ht="113.25" customHeight="1">
      <c r="A25" s="3"/>
      <c r="B25" s="6" t="s">
        <v>25</v>
      </c>
      <c r="C25" s="7">
        <v>3348</v>
      </c>
      <c r="D25" s="7">
        <v>2771</v>
      </c>
      <c r="E25" s="7">
        <v>2727.5</v>
      </c>
      <c r="F25" s="7">
        <v>3291</v>
      </c>
      <c r="G25" s="7">
        <v>2352</v>
      </c>
      <c r="H25" s="7">
        <v>2487</v>
      </c>
      <c r="I25" s="7">
        <v>1417</v>
      </c>
      <c r="J25" s="7">
        <v>1179</v>
      </c>
      <c r="K25" s="7">
        <v>1415.5</v>
      </c>
      <c r="L25" s="7">
        <v>1515.5</v>
      </c>
      <c r="M25" s="7">
        <v>2064</v>
      </c>
      <c r="N25" s="7">
        <v>2542</v>
      </c>
      <c r="O25" s="7">
        <v>2983</v>
      </c>
      <c r="P25" s="7">
        <v>2069</v>
      </c>
      <c r="Q25" s="7">
        <v>2139</v>
      </c>
      <c r="R25" s="7">
        <v>2183</v>
      </c>
      <c r="S25" s="7">
        <v>1865</v>
      </c>
      <c r="T25" s="7">
        <v>1598</v>
      </c>
      <c r="U25" s="7">
        <v>1123</v>
      </c>
      <c r="V25" s="7">
        <v>873</v>
      </c>
      <c r="W25" s="7">
        <v>1403</v>
      </c>
      <c r="X25" s="7">
        <v>1902</v>
      </c>
      <c r="Y25" s="7">
        <v>1603</v>
      </c>
    </row>
    <row r="26" spans="1:25" ht="113.25" customHeight="1">
      <c r="A26" s="3" t="s">
        <v>37</v>
      </c>
      <c r="B26" s="4" t="s">
        <v>24</v>
      </c>
      <c r="C26" s="5">
        <v>1191</v>
      </c>
      <c r="D26" s="5">
        <v>1204</v>
      </c>
      <c r="E26" s="5">
        <v>839</v>
      </c>
      <c r="F26" s="5">
        <v>1410</v>
      </c>
      <c r="G26" s="5">
        <v>972</v>
      </c>
      <c r="H26" s="5">
        <v>1254</v>
      </c>
      <c r="I26" s="5">
        <v>882</v>
      </c>
      <c r="J26" s="5">
        <v>749</v>
      </c>
      <c r="K26" s="5">
        <v>1074</v>
      </c>
      <c r="L26" s="5">
        <v>1224</v>
      </c>
      <c r="M26" s="5">
        <v>1086</v>
      </c>
      <c r="N26" s="5">
        <v>1041</v>
      </c>
      <c r="O26" s="5">
        <v>1199</v>
      </c>
      <c r="P26" s="5">
        <v>979</v>
      </c>
      <c r="Q26" s="5">
        <v>1027</v>
      </c>
      <c r="R26" s="5">
        <v>1098</v>
      </c>
      <c r="S26" s="5">
        <v>1049</v>
      </c>
      <c r="T26" s="5">
        <v>971</v>
      </c>
      <c r="U26" s="5">
        <v>917</v>
      </c>
      <c r="V26" s="5">
        <v>794</v>
      </c>
      <c r="W26" s="5">
        <v>1208</v>
      </c>
      <c r="X26" s="5">
        <v>1083</v>
      </c>
      <c r="Y26" s="5">
        <v>952</v>
      </c>
    </row>
    <row r="27" spans="1:25" ht="113.25" customHeight="1">
      <c r="A27" s="3"/>
      <c r="B27" s="6" t="s">
        <v>25</v>
      </c>
      <c r="C27" s="7">
        <v>490</v>
      </c>
      <c r="D27" s="7">
        <v>488.5</v>
      </c>
      <c r="E27" s="7">
        <v>488.5</v>
      </c>
      <c r="F27" s="7">
        <v>488</v>
      </c>
      <c r="G27" s="7">
        <v>224</v>
      </c>
      <c r="H27" s="7">
        <v>388.5</v>
      </c>
      <c r="I27" s="7">
        <v>388</v>
      </c>
      <c r="J27" s="7">
        <v>458</v>
      </c>
      <c r="K27" s="7">
        <v>713</v>
      </c>
      <c r="L27" s="7">
        <v>813</v>
      </c>
      <c r="M27" s="7">
        <v>850</v>
      </c>
      <c r="N27" s="7">
        <v>963</v>
      </c>
      <c r="O27" s="7">
        <v>890</v>
      </c>
      <c r="P27" s="7">
        <v>682</v>
      </c>
      <c r="Q27" s="7">
        <v>682</v>
      </c>
      <c r="R27" s="7">
        <v>752</v>
      </c>
      <c r="S27" s="7">
        <v>635</v>
      </c>
      <c r="T27" s="7">
        <v>635</v>
      </c>
      <c r="U27" s="7">
        <v>589</v>
      </c>
      <c r="V27" s="7">
        <v>546</v>
      </c>
      <c r="W27" s="7">
        <v>948</v>
      </c>
      <c r="X27" s="7">
        <v>840</v>
      </c>
      <c r="Y27" s="7">
        <v>910</v>
      </c>
    </row>
    <row r="28" spans="1:25" ht="113.25" customHeight="1">
      <c r="A28" s="3" t="s">
        <v>38</v>
      </c>
      <c r="B28" s="4" t="s">
        <v>24</v>
      </c>
      <c r="C28" s="5">
        <v>1728</v>
      </c>
      <c r="D28" s="5">
        <v>1665</v>
      </c>
      <c r="E28" s="5">
        <v>1588</v>
      </c>
      <c r="F28" s="5">
        <v>1506</v>
      </c>
      <c r="G28" s="5">
        <v>1783</v>
      </c>
      <c r="H28" s="5">
        <v>1893</v>
      </c>
      <c r="I28" s="5">
        <v>1050</v>
      </c>
      <c r="J28" s="5">
        <v>1114</v>
      </c>
      <c r="K28" s="5">
        <v>1327</v>
      </c>
      <c r="L28" s="5">
        <v>1477</v>
      </c>
      <c r="M28" s="5">
        <v>1660</v>
      </c>
      <c r="N28" s="5">
        <f>390+1078.4</f>
        <v>1468.4</v>
      </c>
      <c r="O28" s="5">
        <v>1865</v>
      </c>
      <c r="P28" s="5">
        <v>2444</v>
      </c>
      <c r="Q28" s="5">
        <v>1456</v>
      </c>
      <c r="R28" s="5">
        <v>1497</v>
      </c>
      <c r="S28" s="5">
        <v>1632</v>
      </c>
      <c r="T28" s="5">
        <v>1672</v>
      </c>
      <c r="U28" s="5">
        <v>1531</v>
      </c>
      <c r="V28" s="5">
        <v>1394</v>
      </c>
      <c r="W28" s="5">
        <v>1606</v>
      </c>
      <c r="X28" s="5">
        <v>1535</v>
      </c>
      <c r="Y28" s="5">
        <v>1412</v>
      </c>
    </row>
    <row r="29" spans="1:25" ht="113.25" customHeight="1">
      <c r="A29" s="3"/>
      <c r="B29" s="6" t="s">
        <v>25</v>
      </c>
      <c r="C29" s="7">
        <v>864</v>
      </c>
      <c r="D29" s="7">
        <v>832</v>
      </c>
      <c r="E29" s="7">
        <v>794</v>
      </c>
      <c r="F29" s="7">
        <v>753</v>
      </c>
      <c r="G29" s="7">
        <v>891</v>
      </c>
      <c r="H29" s="7">
        <v>946</v>
      </c>
      <c r="I29" s="7">
        <v>525</v>
      </c>
      <c r="J29" s="7">
        <v>557</v>
      </c>
      <c r="K29" s="7">
        <v>651</v>
      </c>
      <c r="L29" s="7">
        <v>751</v>
      </c>
      <c r="M29" s="7">
        <v>830</v>
      </c>
      <c r="N29" s="7">
        <f>560+365</f>
        <v>925</v>
      </c>
      <c r="O29" s="7">
        <v>1262</v>
      </c>
      <c r="P29" s="7">
        <v>1040</v>
      </c>
      <c r="Q29" s="7">
        <v>986</v>
      </c>
      <c r="R29" s="7">
        <v>928</v>
      </c>
      <c r="S29" s="7">
        <v>945</v>
      </c>
      <c r="T29" s="7">
        <v>853</v>
      </c>
      <c r="U29" s="7">
        <v>592</v>
      </c>
      <c r="V29" s="7">
        <v>509</v>
      </c>
      <c r="W29" s="7">
        <v>745</v>
      </c>
      <c r="X29" s="7">
        <v>923</v>
      </c>
      <c r="Y29" s="7">
        <v>819</v>
      </c>
    </row>
    <row r="30" spans="1:25" ht="113.25" customHeight="1">
      <c r="A30" s="3" t="s">
        <v>39</v>
      </c>
      <c r="B30" s="4" t="s">
        <v>24</v>
      </c>
      <c r="C30" s="5">
        <v>1600</v>
      </c>
      <c r="D30" s="5">
        <v>1358</v>
      </c>
      <c r="E30" s="5">
        <v>1389</v>
      </c>
      <c r="F30" s="5">
        <v>1410</v>
      </c>
      <c r="G30" s="5">
        <v>1620</v>
      </c>
      <c r="H30" s="5">
        <v>1314</v>
      </c>
      <c r="I30" s="5">
        <v>1193</v>
      </c>
      <c r="J30" s="5">
        <v>1096</v>
      </c>
      <c r="K30" s="5">
        <v>1212.5</v>
      </c>
      <c r="L30" s="5">
        <v>1362.5</v>
      </c>
      <c r="M30" s="5">
        <v>1601</v>
      </c>
      <c r="N30" s="5">
        <f>704+796.7</f>
        <v>1500.7</v>
      </c>
      <c r="O30" s="5">
        <v>1925.3</v>
      </c>
      <c r="P30" s="5">
        <v>2147</v>
      </c>
      <c r="Q30" s="5">
        <v>1519</v>
      </c>
      <c r="R30" s="5">
        <v>1473</v>
      </c>
      <c r="S30" s="5">
        <v>2327</v>
      </c>
      <c r="T30" s="5">
        <v>845</v>
      </c>
      <c r="U30" s="5">
        <v>1331</v>
      </c>
      <c r="V30" s="5">
        <v>1283</v>
      </c>
      <c r="W30" s="5">
        <v>1501</v>
      </c>
      <c r="X30" s="5">
        <v>1508</v>
      </c>
      <c r="Y30" s="5">
        <v>1341</v>
      </c>
    </row>
    <row r="31" spans="1:25" ht="113.25" customHeight="1">
      <c r="A31" s="3"/>
      <c r="B31" s="6" t="s">
        <v>25</v>
      </c>
      <c r="C31" s="7">
        <v>800</v>
      </c>
      <c r="D31" s="7">
        <v>678</v>
      </c>
      <c r="E31" s="7">
        <v>694</v>
      </c>
      <c r="F31" s="7">
        <v>705</v>
      </c>
      <c r="G31" s="7">
        <v>810</v>
      </c>
      <c r="H31" s="7">
        <v>657</v>
      </c>
      <c r="I31" s="7">
        <v>596</v>
      </c>
      <c r="J31" s="7">
        <v>548</v>
      </c>
      <c r="K31" s="7">
        <v>593.5</v>
      </c>
      <c r="L31" s="7">
        <v>693.5</v>
      </c>
      <c r="M31" s="7">
        <v>800</v>
      </c>
      <c r="N31" s="7">
        <f>366+398.3</f>
        <v>764.3</v>
      </c>
      <c r="O31" s="7">
        <v>972.7</v>
      </c>
      <c r="P31" s="7">
        <v>760</v>
      </c>
      <c r="Q31" s="7">
        <v>684</v>
      </c>
      <c r="R31" s="7">
        <v>755</v>
      </c>
      <c r="S31" s="7">
        <v>907</v>
      </c>
      <c r="T31" s="7">
        <v>876</v>
      </c>
      <c r="U31" s="7">
        <v>562</v>
      </c>
      <c r="V31" s="7">
        <v>424</v>
      </c>
      <c r="W31" s="7">
        <v>648</v>
      </c>
      <c r="X31" s="7">
        <v>812</v>
      </c>
      <c r="Y31" s="7">
        <v>752</v>
      </c>
    </row>
    <row r="32" spans="1:25" ht="113.25" customHeight="1">
      <c r="A32" s="3" t="s">
        <v>40</v>
      </c>
      <c r="B32" s="4" t="s">
        <v>24</v>
      </c>
      <c r="C32" s="5">
        <v>1031</v>
      </c>
      <c r="D32" s="5">
        <v>762</v>
      </c>
      <c r="E32" s="5">
        <v>1217</v>
      </c>
      <c r="F32" s="5">
        <v>1138</v>
      </c>
      <c r="G32" s="5">
        <v>949</v>
      </c>
      <c r="H32" s="5">
        <v>1233</v>
      </c>
      <c r="I32" s="5">
        <v>872</v>
      </c>
      <c r="J32" s="5">
        <v>994</v>
      </c>
      <c r="K32" s="5">
        <v>1045</v>
      </c>
      <c r="L32" s="5">
        <v>1195</v>
      </c>
      <c r="M32" s="5">
        <v>1205</v>
      </c>
      <c r="N32" s="5">
        <v>1213</v>
      </c>
      <c r="O32" s="5">
        <v>1187</v>
      </c>
      <c r="P32" s="5">
        <v>1084</v>
      </c>
      <c r="Q32" s="5">
        <v>1124</v>
      </c>
      <c r="R32" s="5">
        <v>1260</v>
      </c>
      <c r="S32" s="5">
        <v>1148</v>
      </c>
      <c r="T32" s="5">
        <v>1232</v>
      </c>
      <c r="U32" s="5">
        <v>1042</v>
      </c>
      <c r="V32" s="5">
        <v>1041</v>
      </c>
      <c r="W32" s="5">
        <v>1180</v>
      </c>
      <c r="X32" s="5">
        <v>1241</v>
      </c>
      <c r="Y32" s="5">
        <v>1007</v>
      </c>
    </row>
    <row r="33" spans="1:25" ht="113.25" customHeight="1">
      <c r="A33" s="3"/>
      <c r="B33" s="6" t="s">
        <v>25</v>
      </c>
      <c r="C33" s="7">
        <v>768</v>
      </c>
      <c r="D33" s="7">
        <v>631</v>
      </c>
      <c r="E33" s="7">
        <v>966</v>
      </c>
      <c r="F33" s="7">
        <v>1022</v>
      </c>
      <c r="G33" s="7">
        <v>647</v>
      </c>
      <c r="H33" s="7">
        <v>636</v>
      </c>
      <c r="I33" s="7">
        <v>463</v>
      </c>
      <c r="J33" s="7">
        <v>485</v>
      </c>
      <c r="K33" s="7">
        <v>713</v>
      </c>
      <c r="L33" s="7">
        <v>813</v>
      </c>
      <c r="M33" s="7">
        <v>968</v>
      </c>
      <c r="N33" s="7">
        <v>988</v>
      </c>
      <c r="O33" s="7">
        <v>952</v>
      </c>
      <c r="P33" s="7">
        <v>865</v>
      </c>
      <c r="Q33" s="7">
        <v>950</v>
      </c>
      <c r="R33" s="7">
        <v>911</v>
      </c>
      <c r="S33" s="7">
        <v>1087</v>
      </c>
      <c r="T33" s="7">
        <v>995</v>
      </c>
      <c r="U33" s="7">
        <v>504</v>
      </c>
      <c r="V33" s="7">
        <v>535</v>
      </c>
      <c r="W33" s="7">
        <v>849</v>
      </c>
      <c r="X33" s="7">
        <v>1021</v>
      </c>
      <c r="Y33" s="7">
        <v>1077</v>
      </c>
    </row>
    <row r="34" spans="1:25" ht="113.25" customHeight="1">
      <c r="A34" s="3" t="s">
        <v>41</v>
      </c>
      <c r="B34" s="4" t="s">
        <v>24</v>
      </c>
      <c r="C34" s="5">
        <v>264</v>
      </c>
      <c r="D34" s="5">
        <v>268</v>
      </c>
      <c r="E34" s="5">
        <v>237</v>
      </c>
      <c r="F34" s="5">
        <v>275</v>
      </c>
      <c r="G34" s="5">
        <v>223</v>
      </c>
      <c r="H34" s="5">
        <v>272</v>
      </c>
      <c r="I34" s="5">
        <v>197</v>
      </c>
      <c r="J34" s="5">
        <v>217</v>
      </c>
      <c r="K34" s="5">
        <v>164.5</v>
      </c>
      <c r="L34" s="5">
        <v>314.5</v>
      </c>
      <c r="M34" s="5">
        <v>300</v>
      </c>
      <c r="N34" s="5">
        <v>324</v>
      </c>
      <c r="O34" s="5">
        <v>258</v>
      </c>
      <c r="P34" s="5">
        <v>246</v>
      </c>
      <c r="Q34" s="5">
        <v>248</v>
      </c>
      <c r="R34" s="5">
        <v>279</v>
      </c>
      <c r="S34" s="5">
        <v>305</v>
      </c>
      <c r="T34" s="5">
        <v>450</v>
      </c>
      <c r="U34" s="5">
        <v>443</v>
      </c>
      <c r="V34" s="5">
        <v>206</v>
      </c>
      <c r="W34" s="5">
        <v>332</v>
      </c>
      <c r="X34" s="5">
        <v>409</v>
      </c>
      <c r="Y34" s="5">
        <v>231</v>
      </c>
    </row>
    <row r="35" spans="1:25" ht="113.25" customHeight="1">
      <c r="A35" s="3"/>
      <c r="B35" s="6" t="s">
        <v>25</v>
      </c>
      <c r="C35" s="7">
        <v>266</v>
      </c>
      <c r="D35" s="7">
        <v>256</v>
      </c>
      <c r="E35" s="7">
        <v>240</v>
      </c>
      <c r="F35" s="7">
        <v>221</v>
      </c>
      <c r="G35" s="7">
        <v>158</v>
      </c>
      <c r="H35" s="7">
        <v>158</v>
      </c>
      <c r="I35" s="7">
        <v>116</v>
      </c>
      <c r="J35" s="7">
        <v>155</v>
      </c>
      <c r="K35" s="7">
        <v>65</v>
      </c>
      <c r="L35" s="7">
        <v>165</v>
      </c>
      <c r="M35" s="7">
        <v>189</v>
      </c>
      <c r="N35" s="7">
        <v>242</v>
      </c>
      <c r="O35" s="7">
        <v>245</v>
      </c>
      <c r="P35" s="7">
        <v>239</v>
      </c>
      <c r="Q35" s="7">
        <v>152</v>
      </c>
      <c r="R35" s="7">
        <v>138</v>
      </c>
      <c r="S35" s="7">
        <v>162</v>
      </c>
      <c r="T35" s="7">
        <v>242</v>
      </c>
      <c r="U35" s="7">
        <v>132</v>
      </c>
      <c r="V35" s="7">
        <v>217</v>
      </c>
      <c r="W35" s="7">
        <v>265</v>
      </c>
      <c r="X35" s="7">
        <v>637</v>
      </c>
      <c r="Y35" s="7">
        <v>669</v>
      </c>
    </row>
    <row r="36" spans="1:25" ht="113.25" customHeight="1">
      <c r="A36" s="3" t="s">
        <v>42</v>
      </c>
      <c r="B36" s="4" t="s">
        <v>24</v>
      </c>
      <c r="C36" s="5">
        <v>1719</v>
      </c>
      <c r="D36" s="5">
        <v>1719</v>
      </c>
      <c r="E36" s="5">
        <v>1438</v>
      </c>
      <c r="F36" s="5">
        <v>1794</v>
      </c>
      <c r="G36" s="5">
        <v>1405</v>
      </c>
      <c r="H36" s="5">
        <v>1698</v>
      </c>
      <c r="I36" s="5">
        <v>1204</v>
      </c>
      <c r="J36" s="5">
        <v>1044</v>
      </c>
      <c r="K36" s="5">
        <v>1474.5</v>
      </c>
      <c r="L36" s="5">
        <v>1624.5</v>
      </c>
      <c r="M36" s="5">
        <v>1893</v>
      </c>
      <c r="N36" s="5">
        <f>817+973</f>
        <v>1790</v>
      </c>
      <c r="O36" s="5">
        <v>1701</v>
      </c>
      <c r="P36" s="5">
        <v>1524</v>
      </c>
      <c r="Q36" s="5">
        <v>1588</v>
      </c>
      <c r="R36" s="5">
        <v>1673</v>
      </c>
      <c r="S36" s="5">
        <v>1582</v>
      </c>
      <c r="T36" s="5">
        <v>1667</v>
      </c>
      <c r="U36" s="5">
        <v>1302</v>
      </c>
      <c r="V36" s="5">
        <v>1195</v>
      </c>
      <c r="W36" s="5">
        <v>1452</v>
      </c>
      <c r="X36" s="5">
        <v>1290</v>
      </c>
      <c r="Y36" s="5">
        <v>1470</v>
      </c>
    </row>
    <row r="37" spans="1:25" ht="113.25" customHeight="1">
      <c r="A37" s="3"/>
      <c r="B37" s="6" t="s">
        <v>25</v>
      </c>
      <c r="C37" s="7">
        <v>1616</v>
      </c>
      <c r="D37" s="7">
        <v>1521</v>
      </c>
      <c r="E37" s="7">
        <v>1104</v>
      </c>
      <c r="F37" s="7">
        <v>1452</v>
      </c>
      <c r="G37" s="7">
        <v>1247</v>
      </c>
      <c r="H37" s="7">
        <v>1247</v>
      </c>
      <c r="I37" s="7">
        <v>532</v>
      </c>
      <c r="J37" s="7">
        <v>469</v>
      </c>
      <c r="K37" s="7">
        <v>712</v>
      </c>
      <c r="L37" s="7">
        <v>812</v>
      </c>
      <c r="M37" s="7">
        <v>1318</v>
      </c>
      <c r="N37" s="7">
        <v>1378</v>
      </c>
      <c r="O37" s="7">
        <v>1687</v>
      </c>
      <c r="P37" s="7">
        <v>1449</v>
      </c>
      <c r="Q37" s="7">
        <v>1103</v>
      </c>
      <c r="R37" s="7">
        <v>1111</v>
      </c>
      <c r="S37" s="7">
        <v>650</v>
      </c>
      <c r="T37" s="7">
        <v>419</v>
      </c>
      <c r="U37" s="7">
        <v>465</v>
      </c>
      <c r="V37" s="7">
        <v>561</v>
      </c>
      <c r="W37" s="7">
        <v>999</v>
      </c>
      <c r="X37" s="7">
        <v>754</v>
      </c>
      <c r="Y37" s="7">
        <v>750</v>
      </c>
    </row>
    <row r="38" spans="1:25" ht="113.25" customHeight="1">
      <c r="A38" s="3" t="s">
        <v>43</v>
      </c>
      <c r="B38" s="4" t="s">
        <v>24</v>
      </c>
      <c r="C38" s="5">
        <v>2286.6666666666665</v>
      </c>
      <c r="D38" s="5">
        <v>2116.6666666666665</v>
      </c>
      <c r="E38" s="5">
        <v>1840.6666666666667</v>
      </c>
      <c r="F38" s="5">
        <v>2172</v>
      </c>
      <c r="G38" s="5">
        <v>2068</v>
      </c>
      <c r="H38" s="5">
        <v>1642.6666666666667</v>
      </c>
      <c r="I38" s="5">
        <v>1925.3333333333333</v>
      </c>
      <c r="J38" s="5">
        <v>1616</v>
      </c>
      <c r="K38" s="5">
        <v>1811</v>
      </c>
      <c r="L38" s="5">
        <v>1961</v>
      </c>
      <c r="M38" s="5">
        <v>2134</v>
      </c>
      <c r="N38" s="5">
        <v>1852.7</v>
      </c>
      <c r="O38" s="5">
        <v>2586</v>
      </c>
      <c r="P38" s="5">
        <v>2776</v>
      </c>
      <c r="Q38" s="5">
        <v>1637</v>
      </c>
      <c r="R38" s="5">
        <v>1543</v>
      </c>
      <c r="S38" s="5">
        <v>2770</v>
      </c>
      <c r="T38" s="5">
        <v>1511</v>
      </c>
      <c r="U38" s="5">
        <v>1610</v>
      </c>
      <c r="V38" s="5">
        <v>1615</v>
      </c>
      <c r="W38" s="5">
        <v>1889</v>
      </c>
      <c r="X38" s="5">
        <v>1778</v>
      </c>
      <c r="Y38" s="5">
        <v>1803</v>
      </c>
    </row>
    <row r="39" spans="1:25" ht="113.25" customHeight="1">
      <c r="A39" s="3"/>
      <c r="B39" s="6" t="s">
        <v>25</v>
      </c>
      <c r="C39" s="7">
        <v>1143.3333333333333</v>
      </c>
      <c r="D39" s="7">
        <v>1058.3333333333333</v>
      </c>
      <c r="E39" s="7">
        <v>920.33333333333337</v>
      </c>
      <c r="F39" s="7">
        <v>1086</v>
      </c>
      <c r="G39" s="7">
        <v>1034</v>
      </c>
      <c r="H39" s="7">
        <v>821.33333333333337</v>
      </c>
      <c r="I39" s="7">
        <v>962.66666666666663</v>
      </c>
      <c r="J39" s="7">
        <v>808</v>
      </c>
      <c r="K39" s="7">
        <v>893</v>
      </c>
      <c r="L39" s="7">
        <v>993</v>
      </c>
      <c r="M39" s="7">
        <v>1067</v>
      </c>
      <c r="N39" s="7">
        <v>926.3</v>
      </c>
      <c r="O39" s="7">
        <v>1247</v>
      </c>
      <c r="P39" s="7">
        <v>1139</v>
      </c>
      <c r="Q39" s="7">
        <v>1120</v>
      </c>
      <c r="R39" s="7">
        <v>1034</v>
      </c>
      <c r="S39" s="7">
        <v>827.6</v>
      </c>
      <c r="T39" s="7">
        <v>1328</v>
      </c>
      <c r="U39" s="7">
        <v>619</v>
      </c>
      <c r="V39" s="7">
        <v>661</v>
      </c>
      <c r="W39" s="7">
        <v>887</v>
      </c>
      <c r="X39" s="7">
        <v>985</v>
      </c>
      <c r="Y39" s="7">
        <v>1081</v>
      </c>
    </row>
    <row r="40" spans="1:25" ht="113.25" customHeight="1">
      <c r="A40" s="3" t="s">
        <v>44</v>
      </c>
      <c r="B40" s="4" t="s">
        <v>24</v>
      </c>
      <c r="C40" s="5">
        <v>2578</v>
      </c>
      <c r="D40" s="5">
        <v>2030</v>
      </c>
      <c r="E40" s="5">
        <v>2000</v>
      </c>
      <c r="F40" s="5">
        <v>2140</v>
      </c>
      <c r="G40" s="5">
        <v>2113</v>
      </c>
      <c r="H40" s="5">
        <v>1628</v>
      </c>
      <c r="I40" s="5">
        <v>2042</v>
      </c>
      <c r="J40" s="5">
        <v>1810</v>
      </c>
      <c r="K40" s="5">
        <v>1740</v>
      </c>
      <c r="L40" s="5">
        <v>1890</v>
      </c>
      <c r="M40" s="5">
        <v>2160</v>
      </c>
      <c r="N40" s="5">
        <f>798+1082</f>
        <v>1880</v>
      </c>
      <c r="O40" s="5">
        <v>2671</v>
      </c>
      <c r="P40" s="5">
        <v>2856</v>
      </c>
      <c r="Q40" s="5">
        <v>1652</v>
      </c>
      <c r="R40" s="5">
        <v>1643</v>
      </c>
      <c r="S40" s="5">
        <v>1821</v>
      </c>
      <c r="T40" s="5">
        <v>2066</v>
      </c>
      <c r="U40" s="5">
        <v>1701</v>
      </c>
      <c r="V40" s="5">
        <v>1840</v>
      </c>
      <c r="W40" s="5">
        <v>2177</v>
      </c>
      <c r="X40" s="5">
        <v>1742</v>
      </c>
      <c r="Y40" s="5">
        <v>1730</v>
      </c>
    </row>
    <row r="41" spans="1:25" ht="113.25" customHeight="1">
      <c r="A41" s="3"/>
      <c r="B41" s="6" t="s">
        <v>25</v>
      </c>
      <c r="C41" s="7">
        <v>1289</v>
      </c>
      <c r="D41" s="7">
        <v>1015</v>
      </c>
      <c r="E41" s="7">
        <v>1000</v>
      </c>
      <c r="F41" s="7">
        <v>1070</v>
      </c>
      <c r="G41" s="7">
        <v>1056</v>
      </c>
      <c r="H41" s="7">
        <v>814</v>
      </c>
      <c r="I41" s="7">
        <v>1021</v>
      </c>
      <c r="J41" s="7">
        <v>905</v>
      </c>
      <c r="K41" s="7">
        <v>857</v>
      </c>
      <c r="L41" s="7">
        <v>957</v>
      </c>
      <c r="M41" s="7">
        <v>1080</v>
      </c>
      <c r="N41" s="7">
        <f>399+541</f>
        <v>940</v>
      </c>
      <c r="O41" s="7">
        <v>1262</v>
      </c>
      <c r="P41" s="7">
        <v>1175</v>
      </c>
      <c r="Q41" s="7">
        <v>1111</v>
      </c>
      <c r="R41" s="7">
        <v>1091</v>
      </c>
      <c r="S41" s="7">
        <v>1174</v>
      </c>
      <c r="T41" s="7">
        <v>865</v>
      </c>
      <c r="U41" s="7">
        <v>684</v>
      </c>
      <c r="V41" s="7">
        <v>775</v>
      </c>
      <c r="W41" s="7">
        <v>1021</v>
      </c>
      <c r="X41" s="7">
        <v>1132</v>
      </c>
      <c r="Y41" s="7">
        <v>1209</v>
      </c>
    </row>
    <row r="42" spans="1:25" ht="113.25" customHeight="1">
      <c r="A42" s="3" t="s">
        <v>45</v>
      </c>
      <c r="B42" s="4" t="s">
        <v>24</v>
      </c>
      <c r="C42" s="5">
        <v>1466</v>
      </c>
      <c r="D42" s="5">
        <v>1260</v>
      </c>
      <c r="E42" s="5">
        <v>1238</v>
      </c>
      <c r="F42" s="5">
        <v>1535</v>
      </c>
      <c r="G42" s="5">
        <v>1190</v>
      </c>
      <c r="H42" s="5">
        <v>1088</v>
      </c>
      <c r="I42" s="5">
        <v>1193</v>
      </c>
      <c r="J42" s="5">
        <v>1118</v>
      </c>
      <c r="K42" s="5">
        <v>972</v>
      </c>
      <c r="L42" s="5">
        <v>1122</v>
      </c>
      <c r="M42" s="5">
        <v>1382</v>
      </c>
      <c r="N42" s="5">
        <f>573.3+674.4</f>
        <v>1247.6999999999998</v>
      </c>
      <c r="O42" s="5">
        <v>1795.7</v>
      </c>
      <c r="P42" s="5">
        <v>1912</v>
      </c>
      <c r="Q42" s="5">
        <v>1234</v>
      </c>
      <c r="R42" s="5">
        <v>1334</v>
      </c>
      <c r="S42" s="5">
        <v>1132</v>
      </c>
      <c r="T42" s="5">
        <v>1321</v>
      </c>
      <c r="U42" s="5">
        <v>1091</v>
      </c>
      <c r="V42" s="5">
        <v>943</v>
      </c>
      <c r="W42" s="5">
        <v>1263</v>
      </c>
      <c r="X42" s="5">
        <v>1212</v>
      </c>
      <c r="Y42" s="5">
        <v>1246</v>
      </c>
    </row>
    <row r="43" spans="1:25" ht="113.25" customHeight="1">
      <c r="A43" s="3"/>
      <c r="B43" s="6" t="s">
        <v>25</v>
      </c>
      <c r="C43" s="7">
        <v>733</v>
      </c>
      <c r="D43" s="7">
        <v>630</v>
      </c>
      <c r="E43" s="7">
        <v>619</v>
      </c>
      <c r="F43" s="7">
        <v>767</v>
      </c>
      <c r="G43" s="7">
        <v>595</v>
      </c>
      <c r="H43" s="7">
        <v>544</v>
      </c>
      <c r="I43" s="7">
        <v>596</v>
      </c>
      <c r="J43" s="7">
        <v>559</v>
      </c>
      <c r="K43" s="7">
        <v>473.5</v>
      </c>
      <c r="L43" s="7">
        <v>573.5</v>
      </c>
      <c r="M43" s="7">
        <v>691</v>
      </c>
      <c r="N43" s="7">
        <f>286.7+337.3</f>
        <v>624</v>
      </c>
      <c r="O43" s="7">
        <v>871.3</v>
      </c>
      <c r="P43" s="7">
        <v>673</v>
      </c>
      <c r="Q43" s="7">
        <v>788</v>
      </c>
      <c r="R43" s="7">
        <v>827</v>
      </c>
      <c r="S43" s="7">
        <v>656</v>
      </c>
      <c r="T43" s="7">
        <v>552</v>
      </c>
      <c r="U43" s="7">
        <v>501</v>
      </c>
      <c r="V43" s="7">
        <v>436</v>
      </c>
      <c r="W43" s="7">
        <v>647</v>
      </c>
      <c r="X43" s="7">
        <v>732</v>
      </c>
      <c r="Y43" s="7">
        <v>775</v>
      </c>
    </row>
    <row r="44" spans="1:25" ht="113.25" customHeight="1">
      <c r="A44" s="3" t="s">
        <v>46</v>
      </c>
      <c r="B44" s="4" t="s">
        <v>24</v>
      </c>
      <c r="C44" s="5">
        <v>1756</v>
      </c>
      <c r="D44" s="5">
        <v>1466</v>
      </c>
      <c r="E44" s="5">
        <v>1412</v>
      </c>
      <c r="F44" s="5">
        <v>1754</v>
      </c>
      <c r="G44" s="5">
        <v>1319</v>
      </c>
      <c r="H44" s="5">
        <v>1180</v>
      </c>
      <c r="I44" s="5">
        <v>1413</v>
      </c>
      <c r="J44" s="5">
        <v>1227</v>
      </c>
      <c r="K44" s="5">
        <v>1121.5</v>
      </c>
      <c r="L44" s="5">
        <v>1271.5</v>
      </c>
      <c r="M44" s="5">
        <v>1510</v>
      </c>
      <c r="N44" s="5">
        <f>691.3+624.7</f>
        <v>1316</v>
      </c>
      <c r="O44" s="5">
        <v>1779.3</v>
      </c>
      <c r="P44" s="5">
        <v>1894</v>
      </c>
      <c r="Q44" s="5">
        <v>1368</v>
      </c>
      <c r="R44" s="5">
        <v>1309</v>
      </c>
      <c r="S44" s="5">
        <v>1340</v>
      </c>
      <c r="T44" s="5">
        <v>1484</v>
      </c>
      <c r="U44" s="5">
        <v>1257</v>
      </c>
      <c r="V44" s="5">
        <v>1369</v>
      </c>
      <c r="W44" s="5">
        <v>1345</v>
      </c>
      <c r="X44" s="5">
        <v>1241</v>
      </c>
      <c r="Y44" s="5">
        <v>1356</v>
      </c>
    </row>
    <row r="45" spans="1:25" ht="113.25" customHeight="1">
      <c r="A45" s="3"/>
      <c r="B45" s="6" t="s">
        <v>25</v>
      </c>
      <c r="C45" s="7">
        <v>878</v>
      </c>
      <c r="D45" s="7">
        <v>733</v>
      </c>
      <c r="E45" s="7">
        <v>706</v>
      </c>
      <c r="F45" s="7">
        <v>877</v>
      </c>
      <c r="G45" s="7">
        <v>659</v>
      </c>
      <c r="H45" s="7">
        <v>590</v>
      </c>
      <c r="I45" s="7">
        <v>706</v>
      </c>
      <c r="J45" s="7">
        <v>613</v>
      </c>
      <c r="K45" s="7">
        <v>548</v>
      </c>
      <c r="L45" s="7">
        <v>648</v>
      </c>
      <c r="M45" s="7">
        <v>755</v>
      </c>
      <c r="N45" s="7">
        <f>345.7+312.3</f>
        <v>658</v>
      </c>
      <c r="O45" s="7">
        <v>861.7</v>
      </c>
      <c r="P45" s="7">
        <v>686</v>
      </c>
      <c r="Q45" s="7">
        <v>696</v>
      </c>
      <c r="R45" s="7">
        <v>670</v>
      </c>
      <c r="S45" s="7">
        <v>716</v>
      </c>
      <c r="T45" s="7">
        <v>557</v>
      </c>
      <c r="U45" s="7">
        <v>435</v>
      </c>
      <c r="V45" s="7">
        <v>410</v>
      </c>
      <c r="W45" s="7">
        <v>581</v>
      </c>
      <c r="X45" s="7">
        <v>649</v>
      </c>
      <c r="Y45" s="7">
        <v>704</v>
      </c>
    </row>
    <row r="46" spans="1:25" ht="113.25" customHeight="1">
      <c r="A46" s="3" t="s">
        <v>47</v>
      </c>
      <c r="B46" s="4" t="s">
        <v>24</v>
      </c>
      <c r="C46" s="5">
        <v>2227</v>
      </c>
      <c r="D46" s="5">
        <v>1885</v>
      </c>
      <c r="E46" s="5">
        <v>1916</v>
      </c>
      <c r="F46" s="5">
        <v>2322</v>
      </c>
      <c r="G46" s="5">
        <v>1720</v>
      </c>
      <c r="H46" s="5">
        <v>2294</v>
      </c>
      <c r="I46" s="5">
        <v>1656</v>
      </c>
      <c r="J46" s="5">
        <v>1424</v>
      </c>
      <c r="K46" s="5">
        <v>1739.5</v>
      </c>
      <c r="L46" s="5">
        <v>1889.5</v>
      </c>
      <c r="M46" s="5">
        <v>2111</v>
      </c>
      <c r="N46" s="5">
        <f>889.3+1006</f>
        <v>1895.3</v>
      </c>
      <c r="O46" s="5">
        <v>2849</v>
      </c>
      <c r="P46" s="5">
        <v>2852</v>
      </c>
      <c r="Q46" s="5">
        <v>1877</v>
      </c>
      <c r="R46" s="5">
        <v>1948</v>
      </c>
      <c r="S46" s="5">
        <v>2124</v>
      </c>
      <c r="T46" s="5">
        <v>1967</v>
      </c>
      <c r="U46" s="5">
        <v>1771</v>
      </c>
      <c r="V46" s="5">
        <v>1902</v>
      </c>
      <c r="W46" s="5">
        <v>2002</v>
      </c>
      <c r="X46" s="5">
        <v>2035</v>
      </c>
      <c r="Y46" s="5">
        <v>1966</v>
      </c>
    </row>
    <row r="47" spans="1:25" ht="113.25" customHeight="1">
      <c r="A47" s="3"/>
      <c r="B47" s="6" t="s">
        <v>25</v>
      </c>
      <c r="C47" s="7">
        <v>1113</v>
      </c>
      <c r="D47" s="7">
        <v>942</v>
      </c>
      <c r="E47" s="7">
        <v>958</v>
      </c>
      <c r="F47" s="7">
        <v>1161</v>
      </c>
      <c r="G47" s="7">
        <v>860</v>
      </c>
      <c r="H47" s="7">
        <v>1147</v>
      </c>
      <c r="I47" s="7">
        <v>828</v>
      </c>
      <c r="J47" s="7">
        <v>712</v>
      </c>
      <c r="K47" s="7">
        <v>857</v>
      </c>
      <c r="L47" s="7">
        <v>957</v>
      </c>
      <c r="M47" s="7">
        <v>1055</v>
      </c>
      <c r="N47" s="7">
        <f>444.7+503</f>
        <v>947.7</v>
      </c>
      <c r="O47" s="7">
        <v>1323</v>
      </c>
      <c r="P47" s="7">
        <v>1015</v>
      </c>
      <c r="Q47" s="7">
        <v>1064</v>
      </c>
      <c r="R47" s="7">
        <v>1152</v>
      </c>
      <c r="S47" s="7">
        <v>1249</v>
      </c>
      <c r="T47" s="7">
        <v>978</v>
      </c>
      <c r="U47" s="7">
        <v>585</v>
      </c>
      <c r="V47" s="7">
        <v>756</v>
      </c>
      <c r="W47" s="7">
        <v>931</v>
      </c>
      <c r="X47" s="7">
        <v>1031</v>
      </c>
      <c r="Y47" s="7">
        <v>1028</v>
      </c>
    </row>
    <row r="48" spans="1:25" ht="113.25" customHeight="1">
      <c r="A48" s="3" t="s">
        <v>48</v>
      </c>
      <c r="B48" s="4" t="s">
        <v>24</v>
      </c>
      <c r="C48" s="5">
        <v>0</v>
      </c>
      <c r="D48" s="5">
        <v>0</v>
      </c>
      <c r="E48" s="5">
        <v>1679.3333333333333</v>
      </c>
      <c r="F48" s="5">
        <v>2144</v>
      </c>
      <c r="G48" s="5">
        <v>2396.6666666666665</v>
      </c>
      <c r="H48" s="5">
        <v>1856.6666666666667</v>
      </c>
      <c r="I48" s="5">
        <v>1806.6666666666667</v>
      </c>
      <c r="J48" s="5">
        <v>1586.6666666666667</v>
      </c>
      <c r="K48" s="5">
        <v>1800</v>
      </c>
      <c r="L48" s="5">
        <v>1950</v>
      </c>
      <c r="M48" s="5">
        <v>2120</v>
      </c>
      <c r="N48" s="5">
        <v>1903.3</v>
      </c>
      <c r="O48" s="5">
        <v>2774</v>
      </c>
      <c r="P48" s="5">
        <v>2791</v>
      </c>
      <c r="Q48" s="5">
        <v>1468</v>
      </c>
      <c r="R48" s="5">
        <v>1822</v>
      </c>
      <c r="S48" s="5">
        <v>1756</v>
      </c>
      <c r="T48" s="5">
        <v>2035</v>
      </c>
      <c r="U48" s="5">
        <v>1804</v>
      </c>
      <c r="V48" s="5">
        <v>1657</v>
      </c>
      <c r="W48" s="5">
        <v>1718</v>
      </c>
      <c r="X48" s="5">
        <v>1578</v>
      </c>
      <c r="Y48" s="5">
        <v>1538</v>
      </c>
    </row>
    <row r="49" spans="1:25" ht="113.25" customHeight="1">
      <c r="A49" s="3"/>
      <c r="B49" s="6" t="s">
        <v>25</v>
      </c>
      <c r="C49" s="7">
        <v>0</v>
      </c>
      <c r="D49" s="7">
        <v>0</v>
      </c>
      <c r="E49" s="7">
        <v>839.66666666666663</v>
      </c>
      <c r="F49" s="7">
        <v>1072</v>
      </c>
      <c r="G49" s="7">
        <v>1198.3333333333333</v>
      </c>
      <c r="H49" s="7">
        <v>928.33333333333337</v>
      </c>
      <c r="I49" s="7">
        <v>903.33333333333337</v>
      </c>
      <c r="J49" s="7">
        <v>793.33333333333337</v>
      </c>
      <c r="K49" s="7">
        <v>887.5</v>
      </c>
      <c r="L49" s="7">
        <v>987.5</v>
      </c>
      <c r="M49" s="7">
        <v>1060</v>
      </c>
      <c r="N49" s="7">
        <v>951.7</v>
      </c>
      <c r="O49" s="7">
        <v>1388</v>
      </c>
      <c r="P49" s="7">
        <v>1314</v>
      </c>
      <c r="Q49" s="7">
        <v>1221</v>
      </c>
      <c r="R49" s="7">
        <v>1338</v>
      </c>
      <c r="S49" s="7">
        <v>1063</v>
      </c>
      <c r="T49" s="7">
        <v>846</v>
      </c>
      <c r="U49" s="7">
        <v>768</v>
      </c>
      <c r="V49" s="7">
        <v>786</v>
      </c>
      <c r="W49" s="7">
        <v>1033</v>
      </c>
      <c r="X49" s="7">
        <v>1202</v>
      </c>
      <c r="Y49" s="7">
        <v>1271</v>
      </c>
    </row>
    <row r="50" spans="1:25" s="9" customFormat="1" ht="116.25" customHeight="1">
      <c r="A50" s="3" t="s">
        <v>49</v>
      </c>
      <c r="B50" s="4" t="s">
        <v>24</v>
      </c>
      <c r="C50" s="5">
        <f t="shared" ref="C50:N50" si="0">C51*2</f>
        <v>2242.6</v>
      </c>
      <c r="D50" s="5">
        <f t="shared" si="0"/>
        <v>2608.6</v>
      </c>
      <c r="E50" s="5">
        <f t="shared" si="0"/>
        <v>2462</v>
      </c>
      <c r="F50" s="5">
        <f t="shared" si="0"/>
        <v>2718</v>
      </c>
      <c r="G50" s="5">
        <f t="shared" si="0"/>
        <v>2495.1999999999998</v>
      </c>
      <c r="H50" s="5">
        <f t="shared" si="0"/>
        <v>2362.6</v>
      </c>
      <c r="I50" s="5">
        <f t="shared" si="0"/>
        <v>2688</v>
      </c>
      <c r="J50" s="5">
        <f t="shared" si="0"/>
        <v>2641.2</v>
      </c>
      <c r="K50" s="5">
        <v>3294.96</v>
      </c>
      <c r="L50" s="5">
        <v>3295</v>
      </c>
      <c r="M50" s="5">
        <v>4084</v>
      </c>
      <c r="N50" s="5">
        <f t="shared" si="0"/>
        <v>4111.2</v>
      </c>
      <c r="O50" s="5">
        <v>4016</v>
      </c>
      <c r="P50" s="5">
        <v>6192.8</v>
      </c>
      <c r="Q50" s="5">
        <v>3312</v>
      </c>
      <c r="R50" s="5">
        <v>3666</v>
      </c>
      <c r="S50" s="5">
        <v>3353</v>
      </c>
      <c r="T50" s="5">
        <v>3588</v>
      </c>
      <c r="U50" s="5">
        <v>3806</v>
      </c>
      <c r="V50" s="5">
        <v>3190</v>
      </c>
      <c r="W50" s="5">
        <v>4164.2</v>
      </c>
      <c r="X50" s="5">
        <v>3887.3</v>
      </c>
      <c r="Y50" s="5">
        <v>3962.61</v>
      </c>
    </row>
    <row r="51" spans="1:25" s="9" customFormat="1" ht="116.25" customHeight="1">
      <c r="A51" s="3"/>
      <c r="B51" s="6" t="s">
        <v>25</v>
      </c>
      <c r="C51" s="7">
        <v>1121.3</v>
      </c>
      <c r="D51" s="7">
        <v>1304.3</v>
      </c>
      <c r="E51" s="7">
        <v>1231</v>
      </c>
      <c r="F51" s="7">
        <v>1359</v>
      </c>
      <c r="G51" s="7">
        <v>1247.5999999999999</v>
      </c>
      <c r="H51" s="7">
        <v>1181.3</v>
      </c>
      <c r="I51" s="7">
        <v>1344</v>
      </c>
      <c r="J51" s="7">
        <v>1320.6</v>
      </c>
      <c r="K51" s="7">
        <v>1647.48</v>
      </c>
      <c r="L51" s="7">
        <v>1647.5</v>
      </c>
      <c r="M51" s="7">
        <v>2042</v>
      </c>
      <c r="N51" s="7">
        <v>2055.6</v>
      </c>
      <c r="O51" s="7">
        <v>3285</v>
      </c>
      <c r="P51" s="7">
        <v>2656</v>
      </c>
      <c r="Q51" s="7">
        <v>2566</v>
      </c>
      <c r="R51" s="7">
        <v>2903</v>
      </c>
      <c r="S51" s="7">
        <v>2126</v>
      </c>
      <c r="T51" s="7">
        <v>1952</v>
      </c>
      <c r="U51" s="7">
        <v>1568</v>
      </c>
      <c r="V51" s="7">
        <v>1716</v>
      </c>
      <c r="W51" s="7">
        <v>2361</v>
      </c>
      <c r="X51" s="7">
        <v>2659</v>
      </c>
      <c r="Y51" s="7">
        <v>2429</v>
      </c>
    </row>
    <row r="52" spans="1:25" s="9" customFormat="1" ht="15.75">
      <c r="A52" s="10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9" customFormat="1" ht="15.75">
      <c r="A53" s="10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s="9" customFormat="1" ht="15.75">
      <c r="A54" s="10"/>
      <c r="B54" s="10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s="9" customFormat="1" ht="15.75">
      <c r="A55" s="10"/>
      <c r="B55" s="10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s="9" customFormat="1" ht="15.75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s="9" customFormat="1" ht="15.75">
      <c r="A57" s="10"/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s="9" customFormat="1" ht="15.75">
      <c r="A58" s="10"/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s="9" customFormat="1" ht="15.75">
      <c r="A59" s="10"/>
      <c r="B59" s="10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s="9" customFormat="1" ht="15.75">
      <c r="A60" s="10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s="9" customFormat="1" ht="15.7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s="9" customFormat="1" ht="15.7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s="9" customFormat="1" ht="15.75">
      <c r="A63" s="10"/>
      <c r="B63" s="10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s="9" customFormat="1" ht="15.75">
      <c r="A64" s="10"/>
      <c r="B64" s="10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s="9" customFormat="1" ht="15.75">
      <c r="A65" s="10"/>
      <c r="B65" s="10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s="9" customFormat="1" ht="15.75">
      <c r="A66" s="10"/>
      <c r="B66" s="10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s="9" customFormat="1" ht="15.75">
      <c r="A67" s="10"/>
      <c r="B67" s="10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s="9" customFormat="1">
      <c r="A68" s="13"/>
      <c r="B68" s="13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s="9" customFormat="1">
      <c r="A69" s="13"/>
      <c r="B69" s="13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s="9" customFormat="1">
      <c r="A70" s="13"/>
      <c r="B70" s="13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s="9" customFormat="1">
      <c r="A71" s="13"/>
      <c r="B71" s="13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s="9" customFormat="1">
      <c r="A72" s="13"/>
      <c r="B72" s="13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s="9" customFormat="1">
      <c r="A73" s="13"/>
      <c r="B73" s="13"/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s="9" customFormat="1">
      <c r="A74" s="13"/>
      <c r="B74" s="13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s="9" customFormat="1">
      <c r="A75" s="13"/>
      <c r="B75" s="13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s="9" customFormat="1">
      <c r="A76" s="13"/>
      <c r="B76" s="13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s="9" customFormat="1">
      <c r="A77" s="13"/>
      <c r="B77" s="13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s="9" customFormat="1">
      <c r="A78" s="13"/>
      <c r="B78" s="13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s="9" customFormat="1">
      <c r="A79" s="13"/>
      <c r="B79" s="13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s="9" customFormat="1">
      <c r="A80" s="13"/>
      <c r="B80" s="13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s="9" customFormat="1">
      <c r="A81" s="13"/>
      <c r="B81" s="13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s="9" customFormat="1">
      <c r="A82" s="13"/>
      <c r="B82" s="13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s="9" customFormat="1">
      <c r="A83" s="13"/>
      <c r="B83" s="13"/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9" customFormat="1">
      <c r="A84" s="13"/>
      <c r="B84" s="13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s="9" customFormat="1">
      <c r="A85" s="13"/>
      <c r="B85" s="13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s="9" customFormat="1">
      <c r="A86" s="13"/>
      <c r="B86" s="13"/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s="9" customFormat="1">
      <c r="A87" s="13"/>
      <c r="B87" s="13"/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s="9" customFormat="1">
      <c r="A88" s="13"/>
      <c r="B88" s="13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s="9" customFormat="1">
      <c r="A89" s="13"/>
      <c r="B89" s="13"/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s="9" customFormat="1">
      <c r="A90" s="13"/>
      <c r="B90" s="13"/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s="9" customFormat="1">
      <c r="A91" s="13"/>
      <c r="B91" s="13"/>
      <c r="C91" s="1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s="9" customFormat="1">
      <c r="A92" s="13"/>
      <c r="B92" s="13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s="9" customFormat="1">
      <c r="A93" s="13"/>
      <c r="B93" s="13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s="9" customFormat="1">
      <c r="A94" s="13"/>
      <c r="B94" s="13"/>
      <c r="C94" s="1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s="9" customFormat="1">
      <c r="A95" s="13"/>
      <c r="B95" s="13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s="9" customFormat="1">
      <c r="A96" s="13"/>
      <c r="B96" s="13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s="9" customFormat="1">
      <c r="A97" s="13"/>
      <c r="B97" s="13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s="9" customFormat="1">
      <c r="A98" s="13"/>
      <c r="B98" s="13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s="9" customFormat="1">
      <c r="A99" s="13"/>
      <c r="B99" s="13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s="9" customFormat="1">
      <c r="A100" s="13"/>
      <c r="B100" s="13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s="9" customFormat="1">
      <c r="A101" s="13"/>
      <c r="B101" s="13"/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s="9" customFormat="1">
      <c r="A102" s="13"/>
      <c r="B102" s="13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s="9" customFormat="1">
      <c r="A103" s="13"/>
      <c r="B103" s="13"/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s="9" customFormat="1">
      <c r="A104" s="13"/>
      <c r="B104" s="13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s="9" customFormat="1">
      <c r="A105" s="13"/>
      <c r="B105" s="13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s="9" customFormat="1">
      <c r="A106" s="13"/>
      <c r="B106" s="13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s="9" customFormat="1">
      <c r="A107" s="13"/>
      <c r="B107" s="13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9" customFormat="1">
      <c r="A108" s="13"/>
      <c r="B108" s="13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9" customFormat="1">
      <c r="A109" s="13"/>
      <c r="B109" s="13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s="9" customFormat="1">
      <c r="A110" s="13"/>
      <c r="B110" s="13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s="9" customFormat="1">
      <c r="A111" s="13"/>
      <c r="B111" s="13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s="9" customFormat="1">
      <c r="A112" s="13"/>
      <c r="B112" s="13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s="9" customFormat="1">
      <c r="A113" s="13"/>
      <c r="B113" s="13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s="9" customFormat="1">
      <c r="A114" s="13"/>
      <c r="B114" s="13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s="9" customFormat="1">
      <c r="A115" s="13"/>
      <c r="B115" s="13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s="9" customFormat="1">
      <c r="A116" s="13"/>
      <c r="B116" s="13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s="9" customFormat="1">
      <c r="A117" s="13"/>
      <c r="B117" s="13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s="9" customFormat="1">
      <c r="A118" s="13"/>
      <c r="B118" s="13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s="9" customFormat="1">
      <c r="A119" s="13"/>
      <c r="B119" s="13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s="9" customFormat="1">
      <c r="A120" s="13"/>
      <c r="B120" s="13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s="9" customFormat="1">
      <c r="A121" s="13"/>
      <c r="B121" s="13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s="9" customFormat="1">
      <c r="A122" s="13"/>
      <c r="B122" s="13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s="9" customFormat="1">
      <c r="A123" s="13"/>
      <c r="B123" s="13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s="9" customFormat="1">
      <c r="A124" s="13"/>
      <c r="B124" s="13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s="9" customFormat="1">
      <c r="A125" s="13"/>
      <c r="B125" s="13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s="9" customFormat="1">
      <c r="A126" s="13"/>
      <c r="B126" s="13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s="9" customFormat="1">
      <c r="A127" s="13"/>
      <c r="B127" s="13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s="9" customFormat="1">
      <c r="A128" s="13"/>
      <c r="B128" s="13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s="9" customFormat="1">
      <c r="A129" s="13"/>
      <c r="B129" s="13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s="9" customFormat="1">
      <c r="A130" s="13"/>
      <c r="B130" s="13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s="9" customFormat="1">
      <c r="A131" s="13"/>
      <c r="B131" s="13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s="9" customFormat="1">
      <c r="A132" s="13"/>
      <c r="B132" s="13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s="9" customFormat="1">
      <c r="A133" s="13"/>
      <c r="B133" s="13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s="9" customFormat="1">
      <c r="A134" s="13"/>
      <c r="B134" s="13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s="9" customFormat="1">
      <c r="A135" s="13"/>
      <c r="B135" s="13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s="9" customFormat="1">
      <c r="A136" s="13"/>
      <c r="B136" s="13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s="9" customFormat="1">
      <c r="A137" s="13"/>
      <c r="B137" s="13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s="9" customFormat="1">
      <c r="A138" s="13"/>
      <c r="B138" s="13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s="9" customFormat="1">
      <c r="A139" s="13"/>
      <c r="B139" s="13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s="9" customFormat="1">
      <c r="A140" s="13"/>
      <c r="B140" s="13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s="9" customFormat="1">
      <c r="A141" s="13"/>
      <c r="B141" s="13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s="9" customFormat="1">
      <c r="A142" s="13"/>
      <c r="B142" s="13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s="9" customFormat="1">
      <c r="A143" s="13"/>
      <c r="B143" s="13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s="9" customFormat="1">
      <c r="A144" s="13"/>
      <c r="B144" s="13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s="9" customFormat="1">
      <c r="A145" s="13"/>
      <c r="B145" s="13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s="9" customFormat="1">
      <c r="A146" s="13"/>
      <c r="B146" s="13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s="9" customFormat="1">
      <c r="A147" s="13"/>
      <c r="B147" s="13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s="9" customFormat="1">
      <c r="A148" s="13"/>
      <c r="B148" s="13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s="9" customFormat="1">
      <c r="A149" s="13"/>
      <c r="B149" s="13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s="9" customFormat="1">
      <c r="A150" s="13"/>
      <c r="B150" s="13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s="9" customFormat="1">
      <c r="A151" s="13"/>
      <c r="B151" s="13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s="9" customFormat="1">
      <c r="A152" s="13"/>
      <c r="B152" s="13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s="9" customFormat="1">
      <c r="A153" s="13"/>
      <c r="B153" s="13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s="9" customFormat="1">
      <c r="A154" s="13"/>
      <c r="B154" s="13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s="9" customFormat="1">
      <c r="A155" s="13"/>
      <c r="B155" s="13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s="9" customFormat="1">
      <c r="A156" s="13"/>
      <c r="B156" s="13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s="9" customFormat="1">
      <c r="A157" s="13"/>
      <c r="B157" s="13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s="9" customFormat="1">
      <c r="A158" s="13"/>
      <c r="B158" s="13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s="9" customFormat="1">
      <c r="A159" s="13"/>
      <c r="B159" s="13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s="9" customFormat="1">
      <c r="A160" s="13"/>
      <c r="B160" s="13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s="9" customFormat="1">
      <c r="A161" s="13"/>
      <c r="B161" s="13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s="9" customFormat="1">
      <c r="A162" s="13"/>
      <c r="B162" s="13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s="9" customFormat="1">
      <c r="A163" s="13"/>
      <c r="B163" s="13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s="9" customFormat="1">
      <c r="A164" s="13"/>
      <c r="B164" s="13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s="9" customFormat="1">
      <c r="A165" s="13"/>
      <c r="B165" s="13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s="9" customFormat="1">
      <c r="A166" s="13"/>
      <c r="B166" s="13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s="9" customFormat="1">
      <c r="A167" s="13"/>
      <c r="B167" s="13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s="9" customFormat="1">
      <c r="A168" s="13"/>
      <c r="B168" s="13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s="9" customFormat="1">
      <c r="A169" s="13"/>
      <c r="B169" s="13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s="9" customFormat="1">
      <c r="A170" s="13"/>
      <c r="B170" s="13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s="9" customFormat="1">
      <c r="A171" s="13"/>
      <c r="B171" s="13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s="9" customFormat="1">
      <c r="A172" s="13"/>
      <c r="B172" s="13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s="9" customFormat="1">
      <c r="A173" s="13"/>
      <c r="B173" s="13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s="9" customFormat="1">
      <c r="A174" s="13"/>
      <c r="B174" s="13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s="9" customFormat="1">
      <c r="A175" s="13"/>
      <c r="B175" s="13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s="9" customFormat="1">
      <c r="A176" s="13"/>
      <c r="B176" s="13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s="9" customFormat="1">
      <c r="A177" s="13"/>
      <c r="B177" s="13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s="9" customFormat="1">
      <c r="A178" s="13"/>
      <c r="B178" s="13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s="9" customFormat="1">
      <c r="A179" s="13"/>
      <c r="B179" s="13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s="9" customFormat="1">
      <c r="A180" s="13"/>
      <c r="B180" s="13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s="9" customFormat="1">
      <c r="A181" s="13"/>
      <c r="B181" s="13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s="9" customFormat="1">
      <c r="A182" s="13"/>
      <c r="B182" s="13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s="9" customFormat="1">
      <c r="A183" s="13"/>
      <c r="B183" s="13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s="9" customFormat="1">
      <c r="A184" s="13"/>
      <c r="B184" s="13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s="9" customFormat="1">
      <c r="A185" s="13"/>
      <c r="B185" s="13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s="9" customFormat="1">
      <c r="A186" s="13"/>
      <c r="B186" s="13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s="9" customFormat="1">
      <c r="A187" s="13"/>
      <c r="B187" s="13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s="9" customFormat="1">
      <c r="A188" s="13"/>
      <c r="B188" s="13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s="9" customFormat="1">
      <c r="A189" s="13"/>
      <c r="B189" s="13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s="9" customFormat="1">
      <c r="A190" s="13"/>
      <c r="B190" s="13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s="9" customFormat="1">
      <c r="A191" s="13"/>
      <c r="B191" s="13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s="9" customFormat="1">
      <c r="A192" s="13"/>
      <c r="B192" s="13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s="9" customFormat="1">
      <c r="A193" s="13"/>
      <c r="B193" s="13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s="9" customFormat="1">
      <c r="A194" s="13"/>
      <c r="B194" s="13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s="9" customFormat="1">
      <c r="A195" s="13"/>
      <c r="B195" s="13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s="9" customFormat="1">
      <c r="A196" s="13"/>
      <c r="B196" s="13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s="9" customFormat="1">
      <c r="A197" s="13"/>
      <c r="B197" s="13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s="9" customFormat="1">
      <c r="A198" s="13"/>
      <c r="B198" s="13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s="9" customFormat="1">
      <c r="A199" s="13"/>
      <c r="B199" s="13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s="9" customFormat="1">
      <c r="A200" s="13"/>
      <c r="B200" s="13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s="9" customFormat="1">
      <c r="A201" s="13"/>
      <c r="B201" s="13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s="9" customFormat="1">
      <c r="A202" s="13"/>
      <c r="B202" s="13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s="9" customFormat="1">
      <c r="A203" s="13"/>
      <c r="B203" s="13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s="9" customFormat="1">
      <c r="A204" s="13"/>
      <c r="B204" s="13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s="9" customFormat="1">
      <c r="A205" s="13"/>
      <c r="B205" s="13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s="9" customFormat="1">
      <c r="A206" s="13"/>
      <c r="B206" s="13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s="9" customFormat="1">
      <c r="A207" s="13"/>
      <c r="B207" s="13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s="9" customFormat="1">
      <c r="A208" s="13"/>
      <c r="B208" s="13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s="9" customFormat="1">
      <c r="A209" s="13"/>
      <c r="B209" s="13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s="9" customFormat="1">
      <c r="A210" s="13"/>
      <c r="B210" s="13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s="9" customFormat="1">
      <c r="A211" s="13"/>
      <c r="B211" s="13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s="9" customFormat="1">
      <c r="A212" s="13"/>
      <c r="B212" s="13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s="9" customFormat="1">
      <c r="A213" s="13"/>
      <c r="B213" s="13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s="9" customFormat="1">
      <c r="A214" s="13"/>
      <c r="B214" s="13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s="9" customFormat="1">
      <c r="A215" s="13"/>
      <c r="B215" s="13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s="9" customFormat="1">
      <c r="A216" s="13"/>
      <c r="B216" s="13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s="9" customFormat="1">
      <c r="A217" s="13"/>
      <c r="B217" s="13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s="9" customFormat="1">
      <c r="A218" s="13"/>
      <c r="B218" s="13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s="9" customFormat="1">
      <c r="A219" s="13"/>
      <c r="B219" s="13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s="9" customFormat="1">
      <c r="A220" s="13"/>
      <c r="B220" s="13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s="9" customFormat="1">
      <c r="A221" s="13"/>
      <c r="B221" s="13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s="9" customFormat="1">
      <c r="A222" s="13"/>
      <c r="B222" s="13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s="9" customFormat="1">
      <c r="A223" s="13"/>
      <c r="B223" s="13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s="9" customFormat="1">
      <c r="A224" s="13"/>
      <c r="B224" s="13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s="9" customFormat="1">
      <c r="A225" s="13"/>
      <c r="B225" s="13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s="9" customFormat="1">
      <c r="A226" s="13"/>
      <c r="B226" s="13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s="9" customFormat="1">
      <c r="A227" s="13"/>
      <c r="B227" s="13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s="9" customFormat="1">
      <c r="A228" s="13"/>
      <c r="B228" s="13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s="9" customFormat="1">
      <c r="A229" s="13"/>
      <c r="B229" s="13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s="9" customFormat="1">
      <c r="A230" s="13"/>
      <c r="B230" s="13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s="9" customFormat="1">
      <c r="A231" s="13"/>
      <c r="B231" s="13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s="9" customFormat="1">
      <c r="A232" s="13"/>
      <c r="B232" s="13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s="9" customFormat="1">
      <c r="A233" s="13"/>
      <c r="B233" s="13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s="9" customFormat="1">
      <c r="A234" s="13"/>
      <c r="B234" s="13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s="9" customFormat="1">
      <c r="A235" s="13"/>
      <c r="B235" s="13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s="9" customFormat="1">
      <c r="A236" s="13"/>
      <c r="B236" s="13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s="9" customFormat="1">
      <c r="A237" s="13"/>
      <c r="B237" s="13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s="9" customFormat="1">
      <c r="A238" s="13"/>
      <c r="B238" s="13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s="9" customFormat="1">
      <c r="A239" s="13"/>
      <c r="B239" s="13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s="9" customFormat="1">
      <c r="A240" s="13"/>
      <c r="B240" s="13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s="9" customFormat="1">
      <c r="A241" s="13"/>
      <c r="B241" s="13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s="9" customFormat="1">
      <c r="A242" s="13"/>
      <c r="B242" s="13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s="9" customFormat="1">
      <c r="A243" s="13"/>
      <c r="B243" s="13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s="9" customFormat="1">
      <c r="A244" s="13"/>
      <c r="B244" s="13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s="9" customFormat="1">
      <c r="A245" s="13"/>
      <c r="B245" s="13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s="9" customFormat="1">
      <c r="A246" s="13"/>
      <c r="B246" s="13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s="9" customFormat="1">
      <c r="A247" s="13"/>
      <c r="B247" s="13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s="9" customFormat="1">
      <c r="A248" s="13"/>
      <c r="B248" s="13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s="9" customFormat="1">
      <c r="A249" s="13"/>
      <c r="B249" s="13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s="9" customFormat="1">
      <c r="A250" s="13"/>
      <c r="B250" s="13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s="9" customFormat="1">
      <c r="A251" s="13"/>
      <c r="B251" s="13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s="9" customFormat="1">
      <c r="A252" s="13"/>
      <c r="B252" s="13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s="9" customFormat="1">
      <c r="A253" s="13"/>
      <c r="B253" s="13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s="9" customFormat="1">
      <c r="A254" s="13"/>
      <c r="B254" s="13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s="9" customFormat="1">
      <c r="A255" s="13"/>
      <c r="B255" s="13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s="9" customFormat="1">
      <c r="A256" s="13"/>
      <c r="B256" s="13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s="9" customFormat="1">
      <c r="A257" s="13"/>
      <c r="B257" s="13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s="9" customFormat="1">
      <c r="A258" s="13"/>
      <c r="B258" s="13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s="9" customFormat="1">
      <c r="A259" s="13"/>
      <c r="B259" s="13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s="9" customFormat="1">
      <c r="A260" s="13"/>
      <c r="B260" s="13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s="9" customFormat="1">
      <c r="A261" s="13"/>
      <c r="B261" s="13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s="9" customFormat="1">
      <c r="A262" s="13"/>
      <c r="B262" s="13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s="9" customFormat="1">
      <c r="A263" s="13"/>
      <c r="B263" s="13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s="9" customFormat="1">
      <c r="A264" s="13"/>
      <c r="B264" s="13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s="9" customFormat="1">
      <c r="A265" s="13"/>
      <c r="B265" s="13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s="9" customFormat="1">
      <c r="A266" s="13"/>
      <c r="B266" s="13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s="9" customFormat="1">
      <c r="A267" s="13"/>
      <c r="B267" s="13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s="9" customFormat="1">
      <c r="A268" s="13"/>
      <c r="B268" s="13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s="9" customFormat="1">
      <c r="A269" s="13"/>
      <c r="B269" s="13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s="9" customFormat="1">
      <c r="A270" s="13"/>
      <c r="B270" s="13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s="9" customFormat="1">
      <c r="A271" s="13"/>
      <c r="B271" s="13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s="9" customFormat="1">
      <c r="A272" s="13"/>
      <c r="B272" s="13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s="9" customFormat="1">
      <c r="A273" s="13"/>
      <c r="B273" s="13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s="9" customFormat="1">
      <c r="A274" s="13"/>
      <c r="B274" s="13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s="9" customFormat="1">
      <c r="A275" s="13"/>
      <c r="B275" s="13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s="9" customFormat="1">
      <c r="A276" s="13"/>
      <c r="B276" s="13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s="9" customFormat="1">
      <c r="A277" s="13"/>
      <c r="B277" s="13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s="9" customFormat="1">
      <c r="A278" s="13"/>
      <c r="B278" s="13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s="9" customFormat="1">
      <c r="A279" s="13"/>
      <c r="B279" s="13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s="9" customFormat="1">
      <c r="A280" s="13"/>
      <c r="B280" s="13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s="9" customFormat="1">
      <c r="A281" s="13"/>
      <c r="B281" s="13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s="9" customFormat="1">
      <c r="A282" s="13"/>
      <c r="B282" s="13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s="9" customFormat="1">
      <c r="A283" s="13"/>
      <c r="B283" s="13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s="9" customFormat="1">
      <c r="A284" s="13"/>
      <c r="B284" s="13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s="9" customFormat="1">
      <c r="A285" s="13"/>
      <c r="B285" s="13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s="9" customFormat="1">
      <c r="A286" s="13"/>
      <c r="B286" s="13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s="9" customFormat="1">
      <c r="A287" s="13"/>
      <c r="B287" s="13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s="9" customFormat="1">
      <c r="A288" s="13"/>
      <c r="B288" s="13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s="9" customFormat="1">
      <c r="A289" s="13"/>
      <c r="B289" s="13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s="9" customFormat="1">
      <c r="A290" s="13"/>
      <c r="B290" s="13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s="9" customFormat="1">
      <c r="A291" s="13"/>
      <c r="B291" s="13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s="9" customFormat="1">
      <c r="A292" s="13"/>
      <c r="B292" s="13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s="9" customFormat="1">
      <c r="A293" s="13"/>
      <c r="B293" s="13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s="9" customFormat="1">
      <c r="A294" s="13"/>
      <c r="B294" s="13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s="9" customFormat="1">
      <c r="A295" s="13"/>
      <c r="B295" s="13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s="9" customFormat="1">
      <c r="A296" s="13"/>
      <c r="B296" s="13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s="9" customFormat="1">
      <c r="A297" s="13"/>
      <c r="B297" s="13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s="9" customFormat="1">
      <c r="A298" s="13"/>
      <c r="B298" s="13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s="9" customFormat="1">
      <c r="A299" s="13"/>
      <c r="B299" s="13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s="9" customFormat="1">
      <c r="A300" s="13"/>
      <c r="B300" s="13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s="9" customFormat="1">
      <c r="A301" s="13"/>
      <c r="B301" s="13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s="9" customFormat="1">
      <c r="A302" s="13"/>
      <c r="B302" s="13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s="9" customFormat="1">
      <c r="A303" s="13"/>
      <c r="B303" s="13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s="9" customFormat="1">
      <c r="A304" s="13"/>
      <c r="B304" s="13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s="9" customFormat="1">
      <c r="A305" s="13"/>
      <c r="B305" s="13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s="9" customFormat="1">
      <c r="A306" s="13"/>
      <c r="B306" s="13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9" customFormat="1">
      <c r="A307" s="13"/>
      <c r="B307" s="13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s="9" customFormat="1">
      <c r="A308" s="13"/>
      <c r="B308" s="13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s="9" customFormat="1">
      <c r="A309" s="13"/>
      <c r="B309" s="13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s="9" customFormat="1">
      <c r="A310" s="13"/>
      <c r="B310" s="13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s="9" customFormat="1">
      <c r="A311" s="13"/>
      <c r="B311" s="13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s="9" customFormat="1">
      <c r="A312" s="13"/>
      <c r="B312" s="13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s="9" customFormat="1">
      <c r="A313" s="13"/>
      <c r="B313" s="13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s="9" customFormat="1">
      <c r="A314" s="13"/>
      <c r="B314" s="13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s="9" customFormat="1">
      <c r="A315" s="13"/>
      <c r="B315" s="13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s="9" customFormat="1">
      <c r="A316" s="13"/>
      <c r="B316" s="13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s="9" customFormat="1">
      <c r="A317" s="13"/>
      <c r="B317" s="13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s="9" customFormat="1">
      <c r="A318" s="13"/>
      <c r="B318" s="13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s="9" customFormat="1">
      <c r="A319" s="13"/>
      <c r="B319" s="13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s="9" customFormat="1">
      <c r="A320" s="13"/>
      <c r="B320" s="13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s="9" customFormat="1">
      <c r="A321" s="13"/>
      <c r="B321" s="13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s="9" customFormat="1">
      <c r="A322" s="13"/>
      <c r="B322" s="13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s="9" customFormat="1">
      <c r="A323" s="13"/>
      <c r="B323" s="13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s="9" customFormat="1">
      <c r="A324" s="13"/>
      <c r="B324" s="13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s="9" customFormat="1">
      <c r="A325" s="13"/>
      <c r="B325" s="13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s="9" customFormat="1">
      <c r="A326" s="13"/>
      <c r="B326" s="13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s="9" customFormat="1">
      <c r="A327" s="13"/>
      <c r="B327" s="13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s="9" customFormat="1">
      <c r="A328" s="13"/>
      <c r="B328" s="13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s="9" customFormat="1">
      <c r="A329" s="13"/>
      <c r="B329" s="13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s="9" customFormat="1">
      <c r="A330" s="13"/>
      <c r="B330" s="13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s="9" customFormat="1">
      <c r="A331" s="13"/>
      <c r="B331" s="13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s="9" customFormat="1">
      <c r="A332" s="13"/>
      <c r="B332" s="13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s="9" customFormat="1">
      <c r="A333" s="13"/>
      <c r="B333" s="13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s="9" customFormat="1">
      <c r="A334" s="13"/>
      <c r="B334" s="13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s="9" customFormat="1">
      <c r="A335" s="13"/>
      <c r="B335" s="13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s="9" customFormat="1">
      <c r="A336" s="13"/>
      <c r="B336" s="13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s="9" customFormat="1">
      <c r="A337" s="13"/>
      <c r="B337" s="13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s="9" customFormat="1">
      <c r="A338" s="13"/>
      <c r="B338" s="13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s="9" customFormat="1">
      <c r="A339" s="13"/>
      <c r="B339" s="13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s="9" customFormat="1">
      <c r="A340" s="13"/>
      <c r="B340" s="13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s="9" customFormat="1">
      <c r="A341" s="13"/>
      <c r="B341" s="13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s="9" customFormat="1">
      <c r="A342" s="13"/>
      <c r="B342" s="13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s="9" customFormat="1">
      <c r="A343" s="13"/>
      <c r="B343" s="13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s="9" customFormat="1">
      <c r="A344" s="13"/>
      <c r="B344" s="13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s="9" customFormat="1">
      <c r="A345" s="13"/>
      <c r="B345" s="13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s="9" customFormat="1">
      <c r="A346" s="13"/>
      <c r="B346" s="13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s="9" customFormat="1">
      <c r="A347" s="13"/>
      <c r="B347" s="13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s="9" customFormat="1">
      <c r="A348" s="13"/>
      <c r="B348" s="13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s="9" customFormat="1">
      <c r="A349" s="13"/>
      <c r="B349" s="13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s="9" customFormat="1">
      <c r="A350" s="13"/>
      <c r="B350" s="13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s="9" customFormat="1">
      <c r="A351" s="13"/>
      <c r="B351" s="13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s="9" customFormat="1">
      <c r="A352" s="13"/>
      <c r="B352" s="13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s="9" customFormat="1">
      <c r="A353" s="13"/>
      <c r="B353" s="13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s="9" customFormat="1">
      <c r="A354" s="13"/>
      <c r="B354" s="13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s="9" customFormat="1">
      <c r="A355" s="13"/>
      <c r="B355" s="13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s="9" customFormat="1">
      <c r="A356" s="13"/>
      <c r="B356" s="13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s="9" customFormat="1">
      <c r="A357" s="13"/>
      <c r="B357" s="13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s="9" customFormat="1">
      <c r="A358" s="13"/>
      <c r="B358" s="13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s="9" customFormat="1">
      <c r="A359" s="13"/>
      <c r="B359" s="13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s="9" customFormat="1">
      <c r="A360" s="13"/>
      <c r="B360" s="13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s="9" customFormat="1">
      <c r="A361" s="13"/>
      <c r="B361" s="13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s="9" customFormat="1">
      <c r="A362" s="13"/>
      <c r="B362" s="13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s="9" customFormat="1">
      <c r="A363" s="13"/>
      <c r="B363" s="13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s="9" customFormat="1">
      <c r="A364" s="13"/>
      <c r="B364" s="13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s="9" customFormat="1">
      <c r="A365" s="13"/>
      <c r="B365" s="13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s="9" customFormat="1">
      <c r="A366" s="13"/>
      <c r="B366" s="13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s="9" customFormat="1">
      <c r="A367" s="13"/>
      <c r="B367" s="13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s="9" customFormat="1">
      <c r="A368" s="13"/>
      <c r="B368" s="13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s="9" customFormat="1">
      <c r="A369" s="13"/>
      <c r="B369" s="13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s="9" customFormat="1">
      <c r="A370" s="13"/>
      <c r="B370" s="13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s="9" customFormat="1">
      <c r="A371" s="13"/>
      <c r="B371" s="13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s="9" customFormat="1">
      <c r="A372" s="13"/>
      <c r="B372" s="13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s="9" customFormat="1">
      <c r="A373" s="13"/>
      <c r="B373" s="13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s="9" customFormat="1">
      <c r="A374" s="13"/>
      <c r="B374" s="13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s="9" customFormat="1">
      <c r="A375" s="13"/>
      <c r="B375" s="13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s="9" customFormat="1">
      <c r="A376" s="13"/>
      <c r="B376" s="13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s="9" customFormat="1">
      <c r="A377" s="13"/>
      <c r="B377" s="13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s="9" customFormat="1">
      <c r="A378" s="13"/>
      <c r="B378" s="13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s="9" customFormat="1">
      <c r="A379" s="13"/>
      <c r="B379" s="13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s="9" customFormat="1">
      <c r="A380" s="13"/>
      <c r="B380" s="13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s="9" customFormat="1">
      <c r="A381" s="13"/>
      <c r="B381" s="13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s="9" customFormat="1">
      <c r="A382" s="13"/>
      <c r="B382" s="13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s="9" customFormat="1">
      <c r="A383" s="13"/>
      <c r="B383" s="13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s="9" customFormat="1">
      <c r="A384" s="13"/>
      <c r="B384" s="13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s="9" customFormat="1">
      <c r="A385" s="13"/>
      <c r="B385" s="13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s="9" customFormat="1">
      <c r="A386" s="13"/>
      <c r="B386" s="13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s="9" customFormat="1">
      <c r="A387" s="13"/>
      <c r="B387" s="13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s="9" customFormat="1">
      <c r="A388" s="13"/>
      <c r="B388" s="13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s="9" customFormat="1">
      <c r="A389" s="13"/>
      <c r="B389" s="13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s="9" customFormat="1">
      <c r="A390" s="13"/>
      <c r="B390" s="13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s="9" customFormat="1">
      <c r="A391" s="13"/>
      <c r="B391" s="13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s="9" customFormat="1">
      <c r="A392" s="13"/>
      <c r="B392" s="13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s="9" customFormat="1">
      <c r="A393" s="13"/>
      <c r="B393" s="13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s="9" customFormat="1">
      <c r="A394" s="13"/>
      <c r="B394" s="13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s="9" customFormat="1">
      <c r="A395" s="13"/>
      <c r="B395" s="13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s="9" customFormat="1">
      <c r="A396" s="13"/>
      <c r="B396" s="13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s="9" customFormat="1">
      <c r="A397" s="13"/>
      <c r="B397" s="13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s="9" customFormat="1">
      <c r="A398" s="13"/>
      <c r="B398" s="13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s="9" customFormat="1">
      <c r="A399" s="13"/>
      <c r="B399" s="13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s="9" customFormat="1">
      <c r="A400" s="13"/>
      <c r="B400" s="13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s="9" customFormat="1">
      <c r="A401" s="13"/>
      <c r="B401" s="13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s="9" customFormat="1">
      <c r="A402" s="13"/>
      <c r="B402" s="13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s="9" customFormat="1">
      <c r="A403" s="13"/>
      <c r="B403" s="13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s="9" customFormat="1">
      <c r="A404" s="13"/>
      <c r="B404" s="13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s="9" customFormat="1">
      <c r="A405" s="13"/>
      <c r="B405" s="13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s="9" customFormat="1">
      <c r="A406" s="13"/>
      <c r="B406" s="13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s="9" customFormat="1">
      <c r="A407" s="13"/>
      <c r="B407" s="13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s="9" customFormat="1">
      <c r="A408" s="13"/>
      <c r="B408" s="13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s="9" customFormat="1">
      <c r="A409" s="13"/>
      <c r="B409" s="13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s="9" customFormat="1">
      <c r="A410" s="13"/>
      <c r="B410" s="13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s="9" customFormat="1">
      <c r="A411" s="13"/>
      <c r="B411" s="13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s="9" customFormat="1">
      <c r="A412" s="13"/>
      <c r="B412" s="13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s="9" customFormat="1">
      <c r="A413" s="13"/>
      <c r="B413" s="13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s="9" customFormat="1">
      <c r="A414" s="13"/>
      <c r="B414" s="13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s="9" customFormat="1">
      <c r="A415" s="13"/>
      <c r="B415" s="13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s="9" customFormat="1">
      <c r="A416" s="13"/>
      <c r="B416" s="13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s="9" customFormat="1">
      <c r="A417" s="13"/>
      <c r="B417" s="13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s="9" customFormat="1">
      <c r="A418" s="13"/>
      <c r="B418" s="13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s="9" customFormat="1">
      <c r="A419" s="13"/>
      <c r="B419" s="13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s="9" customFormat="1">
      <c r="A420" s="13"/>
      <c r="B420" s="13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s="9" customFormat="1">
      <c r="A421" s="13"/>
      <c r="B421" s="13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s="9" customFormat="1">
      <c r="A422" s="13"/>
      <c r="B422" s="13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s="9" customFormat="1">
      <c r="A423" s="13"/>
      <c r="B423" s="13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s="9" customFormat="1">
      <c r="A424" s="13"/>
      <c r="B424" s="13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s="9" customFormat="1">
      <c r="A425" s="13"/>
      <c r="B425" s="13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s="9" customFormat="1">
      <c r="A426" s="13"/>
      <c r="B426" s="13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s="9" customFormat="1">
      <c r="A427" s="13"/>
      <c r="B427" s="13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s="9" customFormat="1">
      <c r="A428" s="13"/>
      <c r="B428" s="13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s="9" customFormat="1">
      <c r="A429" s="13"/>
      <c r="B429" s="13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s="9" customFormat="1">
      <c r="A430" s="13"/>
      <c r="B430" s="13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s="9" customFormat="1">
      <c r="A431" s="13"/>
      <c r="B431" s="13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s="9" customFormat="1">
      <c r="A432" s="13"/>
      <c r="B432" s="13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</sheetData>
  <mergeCells count="26">
    <mergeCell ref="A48:A49"/>
    <mergeCell ref="A50:A51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1:B1"/>
    <mergeCell ref="A2:A3"/>
    <mergeCell ref="A4:A5"/>
    <mergeCell ref="A6:A7"/>
    <mergeCell ref="A8:A9"/>
    <mergeCell ref="A10:A11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rowBreaks count="3" manualBreakCount="3">
    <brk id="13" max="22" man="1"/>
    <brk id="31" max="19" man="1"/>
    <brk id="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ЦС-сервис</vt:lpstr>
      <vt:lpstr>'ЦС-сервис'!Область_печати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Арьков_АД</dc:creator>
  <cp:lastModifiedBy>Арьков_АД</cp:lastModifiedBy>
  <dcterms:created xsi:type="dcterms:W3CDTF">2013-12-11T07:27:12Z</dcterms:created>
  <dcterms:modified xsi:type="dcterms:W3CDTF">2013-12-11T07:27:30Z</dcterms:modified>
</cp:coreProperties>
</file>